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C8F6F236-8D9B-4CAF-BB02-BA19BD096D2D}" xr6:coauthVersionLast="47" xr6:coauthVersionMax="47" xr10:uidLastSave="{00000000-0000-0000-0000-000000000000}"/>
  <bookViews>
    <workbookView xWindow="5370" yWindow="540" windowWidth="20925" windowHeight="14940" tabRatio="851" firstSheet="3" activeTab="4" xr2:uid="{00000000-000D-0000-FFFF-FFFF00000000}"/>
  </bookViews>
  <sheets>
    <sheet name="山口大学様式1_治験計画の概要" sheetId="2" r:id="rId1"/>
    <sheet name="山大様式4-1_研究経費ポイント表－治験・医薬品－" sheetId="3" r:id="rId2"/>
    <sheet name="山口大学様式4-6_治験薬管理費ポイント算出表－治験・医薬品－"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'山口大学様式4-6_治験薬管理費ポイント算出表－治験・医薬品－'!$A$1:$Q$35</definedName>
    <definedName name="_xlnm.Print_Area" localSheetId="3">'山口大学様式6_研究経費算定内訳書＜契約単位＞'!$A$1:$H$48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G27" i="5"/>
  <c r="D18" i="6"/>
  <c r="D17" i="6"/>
  <c r="D16" i="6"/>
  <c r="F23" i="5"/>
  <c r="D10" i="5"/>
  <c r="D11" i="5"/>
  <c r="D9" i="5"/>
  <c r="D8" i="5"/>
  <c r="E7" i="5"/>
  <c r="D7" i="5"/>
  <c r="D6" i="5"/>
  <c r="H2" i="5" l="1"/>
  <c r="L2" i="3"/>
  <c r="G23" i="5" l="1"/>
  <c r="L2" i="4" l="1"/>
  <c r="H1" i="6" l="1"/>
  <c r="G43" i="6"/>
  <c r="G42" i="6"/>
  <c r="G32" i="6"/>
  <c r="G33" i="6" s="1"/>
  <c r="G34" i="6" s="1"/>
  <c r="G35" i="6" s="1"/>
  <c r="G36" i="6" s="1"/>
  <c r="G23" i="6"/>
  <c r="G24" i="6" s="1"/>
  <c r="Q29" i="4"/>
  <c r="Q28" i="4"/>
  <c r="Q27" i="4"/>
  <c r="Q26" i="4"/>
  <c r="Q25" i="4"/>
  <c r="Q24" i="4"/>
  <c r="Q23" i="4"/>
  <c r="Q22" i="4"/>
  <c r="Q21" i="4"/>
  <c r="Q14" i="4"/>
  <c r="Q13" i="4"/>
  <c r="Q12" i="4"/>
  <c r="R30" i="3"/>
  <c r="R29" i="3"/>
  <c r="R28" i="3"/>
  <c r="R27" i="3"/>
  <c r="R26" i="3"/>
  <c r="R25" i="3"/>
  <c r="R24" i="3"/>
  <c r="R23" i="3"/>
  <c r="R22" i="3"/>
  <c r="R21" i="3"/>
  <c r="R19" i="3"/>
  <c r="R18" i="3"/>
  <c r="R17" i="3"/>
  <c r="R16" i="3"/>
  <c r="R15" i="3"/>
  <c r="R14" i="3"/>
  <c r="R13" i="3"/>
  <c r="R12" i="3"/>
  <c r="R11" i="3"/>
  <c r="D38" i="2"/>
  <c r="R32" i="3" l="1"/>
  <c r="Q30" i="4"/>
  <c r="F7" i="6" s="1"/>
  <c r="G7" i="6" s="1"/>
  <c r="Q15" i="4"/>
  <c r="G25" i="6"/>
  <c r="G26" i="6"/>
  <c r="G27" i="6" s="1"/>
  <c r="G44" i="6"/>
  <c r="G45" i="6" s="1"/>
  <c r="G46" i="6" s="1"/>
  <c r="F40" i="5" l="1"/>
  <c r="F20" i="5"/>
  <c r="F5" i="6"/>
  <c r="G5" i="6" s="1"/>
  <c r="F6" i="6"/>
  <c r="G6" i="6" s="1"/>
  <c r="G40" i="5" l="1"/>
  <c r="G20" i="5"/>
  <c r="G8" i="6"/>
  <c r="G9" i="6" s="1"/>
  <c r="G29" i="5" l="1"/>
  <c r="G30" i="5" s="1"/>
  <c r="G31" i="5" s="1"/>
  <c r="G32" i="5" s="1"/>
  <c r="G45" i="5"/>
  <c r="G10" i="6"/>
  <c r="G11" i="6" s="1"/>
  <c r="G12" i="6" s="1"/>
  <c r="G46" i="5" l="1"/>
  <c r="G47" i="5"/>
  <c r="G48" i="5" s="1"/>
  <c r="G17" i="6"/>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<sst xmlns="http://schemas.openxmlformats.org/spreadsheetml/2006/main" count="627" uniqueCount="470">
  <si>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</si>
  <si>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</si>
  <si>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</si>
  <si>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</si>
  <si>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</si>
  <si>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</si>
  <si>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</si>
  <si>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</si>
  <si>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</si>
  <si>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</si>
  <si>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</si>
  <si>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</si>
  <si>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</si>
  <si>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</si>
  <si>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</si>
  <si>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</si>
  <si>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</si>
  <si>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</si>
  <si>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</si>
  <si>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</si>
  <si>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</si>
  <si>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</si>
  <si>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</si>
  <si>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</si>
  <si>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</si>
  <si>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</si>
  <si>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</si>
  <si>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</si>
  <si>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</si>
  <si>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</si>
  <si>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</si>
  <si>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</si>
  <si>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</si>
  <si>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</si>
  <si>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</si>
  <si>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</si>
  <si>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</si>
  <si>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</si>
  <si>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</si>
  <si>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</si>
  <si>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</si>
  <si>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</si>
  <si>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</si>
  <si>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</si>
  <si>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</si>
  <si>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</si>
  <si>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</si>
  <si>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</si>
  <si>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</si>
  <si>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</si>
  <si>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</si>
  <si>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</si>
  <si>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</si>
  <si>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</si>
  <si>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</si>
  <si>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</si>
  <si>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</si>
  <si>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</si>
  <si>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</si>
  <si>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</si>
  <si>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</si>
  <si>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</si>
  <si>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</si>
  <si>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</si>
  <si>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</si>
  <si>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</si>
  <si>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</si>
  <si>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</si>
  <si>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</si>
  <si>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</si>
  <si>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</si>
  <si>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</si>
  <si>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</si>
  <si>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</si>
  <si>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</si>
  <si>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</si>
  <si>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</si>
  <si>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</si>
  <si>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</si>
  <si>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</si>
  <si>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</si>
  <si>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</si>
  <si>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</si>
  <si>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</si>
  <si>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</si>
  <si>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</si>
  <si>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</si>
  <si>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</si>
  <si>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</si>
  <si>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</si>
  <si>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</si>
  <si>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</si>
  <si>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</si>
  <si>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</si>
  <si>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</si>
  <si>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</si>
  <si>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</si>
  <si>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</si>
  <si>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</si>
  <si>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</si>
  <si>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</si>
  <si>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</si>
  <si>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</si>
  <si>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</si>
  <si>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</si>
  <si>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</si>
  <si>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</si>
  <si>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</si>
  <si>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</si>
  <si>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</si>
  <si>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</si>
  <si>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</si>
  <si>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</si>
  <si>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</si>
  <si>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</si>
  <si>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</si>
  <si>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</si>
  <si>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</si>
  <si>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</si>
  <si>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</si>
  <si>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</si>
  <si>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rPh sb="0" eb="2">
      <t>セイレキ</t>
    </rPh>
    <rPh sb="6" eb="7">
      <t>ネン</t>
    </rPh>
    <rPh sb="9" eb="10">
      <t>ガツ</t>
    </rPh>
    <rPh sb="12" eb="13">
      <t>ニチ</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</si>
  <si>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</si>
  <si>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</si>
  <si>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</si>
  <si>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□新規契約　□変更契約</t>
    <rPh sb="2" eb="4">
      <t>シンキ</t>
    </rPh>
    <rPh sb="4" eb="6">
      <t>ケイヤク</t>
    </rPh>
    <rPh sb="8" eb="10">
      <t>ヘンコウ</t>
    </rPh>
    <rPh sb="10" eb="12">
      <t>ケイヤク</t>
    </rPh>
    <phoneticPr fontId="4"/>
  </si>
  <si>
    <t>臨床試験研究経費ポイント算出表－治験・医薬品－</t>
    <rPh sb="0" eb="2">
      <t>リンショウ</t>
    </rPh>
    <rPh sb="2" eb="4">
      <t>シケン</t>
    </rPh>
    <rPh sb="4" eb="6">
      <t>ケンキュウ</t>
    </rPh>
    <rPh sb="6" eb="8">
      <t>ケイヒ</t>
    </rPh>
    <rPh sb="12" eb="14">
      <t>サンシュツ</t>
    </rPh>
    <rPh sb="14" eb="15">
      <t>ヒョウ</t>
    </rPh>
    <rPh sb="16" eb="18">
      <t>チケン</t>
    </rPh>
    <rPh sb="19" eb="22">
      <t>イヤクヒン</t>
    </rPh>
    <phoneticPr fontId="4"/>
  </si>
  <si>
    <t>臨床試験研究経費 ：合計ポイント×6,000円／１症例当たり</t>
    <rPh sb="25" eb="27">
      <t>ショウレイ</t>
    </rPh>
    <rPh sb="27" eb="28">
      <t>アタ</t>
    </rPh>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</si>
  <si>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</si>
  <si>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</si>
  <si>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</si>
  <si>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</si>
  <si>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</si>
  <si>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</si>
  <si>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Ⅴ
（ウエイト×15）</t>
    <phoneticPr fontId="4"/>
  </si>
  <si>
    <t>ポイント</t>
    <phoneticPr fontId="4"/>
  </si>
  <si>
    <t>A</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</si>
  <si>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</si>
  <si>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</si>
  <si>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</si>
  <si>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</si>
  <si>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B</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</si>
  <si>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</si>
  <si>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</si>
  <si>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</si>
  <si>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C</t>
    <phoneticPr fontId="4"/>
  </si>
  <si>
    <t>治験薬製造承認の状況</t>
    <rPh sb="0" eb="2">
      <t>チケン</t>
    </rPh>
    <rPh sb="2" eb="3">
      <t>ヤク</t>
    </rPh>
    <rPh sb="3" eb="5">
      <t>セイゾウ</t>
    </rPh>
    <rPh sb="5" eb="7">
      <t>ショウニン</t>
    </rPh>
    <rPh sb="8" eb="10">
      <t>ジョウキョウ</t>
    </rPh>
    <phoneticPr fontId="4"/>
  </si>
  <si>
    <t>他の適応で
国内で承認</t>
    <rPh sb="0" eb="1">
      <t>タ</t>
    </rPh>
    <rPh sb="2" eb="4">
      <t>テキオウ</t>
    </rPh>
    <rPh sb="6" eb="8">
      <t>コクナイ</t>
    </rPh>
    <rPh sb="9" eb="11">
      <t>ショウニン</t>
    </rPh>
    <phoneticPr fontId="4"/>
  </si>
  <si>
    <t>同一適応で
欧米で承認</t>
    <rPh sb="0" eb="2">
      <t>ドウイツ</t>
    </rPh>
    <rPh sb="2" eb="4">
      <t>テキオウ</t>
    </rPh>
    <rPh sb="6" eb="8">
      <t>オウベイ</t>
    </rPh>
    <rPh sb="9" eb="11">
      <t>ショウニン</t>
    </rPh>
    <phoneticPr fontId="4"/>
  </si>
  <si>
    <t>未承認</t>
    <rPh sb="0" eb="3">
      <t>ミショウニン</t>
    </rPh>
    <phoneticPr fontId="4"/>
  </si>
  <si>
    <t>D</t>
    <phoneticPr fontId="4"/>
  </si>
  <si>
    <t>相の種類</t>
    <rPh sb="0" eb="1">
      <t>ソウ</t>
    </rPh>
    <rPh sb="2" eb="4">
      <t>シュルイ</t>
    </rPh>
    <phoneticPr fontId="4"/>
  </si>
  <si>
    <t>Ⅱ相・Ⅲ相</t>
    <rPh sb="1" eb="2">
      <t>ソウ</t>
    </rPh>
    <rPh sb="4" eb="5">
      <t>ソウ</t>
    </rPh>
    <phoneticPr fontId="4"/>
  </si>
  <si>
    <t>Ⅰ相</t>
    <rPh sb="1" eb="2">
      <t>ソウ</t>
    </rPh>
    <phoneticPr fontId="4"/>
  </si>
  <si>
    <t>E</t>
    <phoneticPr fontId="4"/>
  </si>
  <si>
    <t>デザイン</t>
    <phoneticPr fontId="4"/>
  </si>
  <si>
    <t>オープン</t>
    <phoneticPr fontId="4"/>
  </si>
  <si>
    <t>単盲検</t>
    <rPh sb="0" eb="1">
      <t>タン</t>
    </rPh>
    <rPh sb="1" eb="2">
      <t>モウ</t>
    </rPh>
    <rPh sb="2" eb="3">
      <t>ケン</t>
    </rPh>
    <phoneticPr fontId="4"/>
  </si>
  <si>
    <t>二重盲検</t>
    <rPh sb="0" eb="2">
      <t>ニジュウ</t>
    </rPh>
    <rPh sb="2" eb="3">
      <t>モウ</t>
    </rPh>
    <rPh sb="3" eb="4">
      <t>ケン</t>
    </rPh>
    <phoneticPr fontId="4"/>
  </si>
  <si>
    <t>F</t>
    <phoneticPr fontId="4"/>
  </si>
  <si>
    <t>プラセボの使用</t>
    <rPh sb="5" eb="7">
      <t>シヨウ</t>
    </rPh>
    <phoneticPr fontId="4"/>
  </si>
  <si>
    <t>使　用</t>
    <rPh sb="0" eb="1">
      <t>シ</t>
    </rPh>
    <rPh sb="2" eb="3">
      <t>ヨウ</t>
    </rPh>
    <phoneticPr fontId="4"/>
  </si>
  <si>
    <t>G</t>
    <phoneticPr fontId="4"/>
  </si>
  <si>
    <t>併用薬の使用</t>
    <rPh sb="0" eb="2">
      <t>ヘイヨウ</t>
    </rPh>
    <rPh sb="2" eb="3">
      <t>ヤク</t>
    </rPh>
    <rPh sb="4" eb="6">
      <t>シヨウ</t>
    </rPh>
    <phoneticPr fontId="4"/>
  </si>
  <si>
    <t>同効薬でも
不変使用可</t>
    <rPh sb="0" eb="1">
      <t>ドウ</t>
    </rPh>
    <rPh sb="1" eb="2">
      <t>コウ</t>
    </rPh>
    <rPh sb="2" eb="3">
      <t>ヤク</t>
    </rPh>
    <rPh sb="6" eb="8">
      <t>フヘン</t>
    </rPh>
    <rPh sb="8" eb="10">
      <t>シヨウ</t>
    </rPh>
    <rPh sb="10" eb="11">
      <t>カ</t>
    </rPh>
    <phoneticPr fontId="4"/>
  </si>
  <si>
    <t>同効薬のみ
禁止</t>
    <rPh sb="0" eb="1">
      <t>ドウ</t>
    </rPh>
    <rPh sb="1" eb="2">
      <t>コウ</t>
    </rPh>
    <rPh sb="2" eb="3">
      <t>ヤク</t>
    </rPh>
    <rPh sb="6" eb="8">
      <t>キンシ</t>
    </rPh>
    <phoneticPr fontId="4"/>
  </si>
  <si>
    <t>全面禁止</t>
    <rPh sb="0" eb="2">
      <t>ゼンメン</t>
    </rPh>
    <rPh sb="2" eb="4">
      <t>キンシ</t>
    </rPh>
    <phoneticPr fontId="4"/>
  </si>
  <si>
    <t>H</t>
    <phoneticPr fontId="4"/>
  </si>
  <si>
    <t>治験薬の投与経路</t>
    <rPh sb="0" eb="2">
      <t>チケン</t>
    </rPh>
    <rPh sb="2" eb="3">
      <t>ヤク</t>
    </rPh>
    <rPh sb="4" eb="6">
      <t>トウヨ</t>
    </rPh>
    <rPh sb="6" eb="8">
      <t>ケイロ</t>
    </rPh>
    <phoneticPr fontId="4"/>
  </si>
  <si>
    <t>内用・外用</t>
    <rPh sb="0" eb="2">
      <t>ナイヨウ</t>
    </rPh>
    <rPh sb="3" eb="5">
      <t>ガイヨウ</t>
    </rPh>
    <phoneticPr fontId="4"/>
  </si>
  <si>
    <t>皮下・筋注</t>
    <rPh sb="0" eb="2">
      <t>ヒカ</t>
    </rPh>
    <rPh sb="3" eb="4">
      <t>キン</t>
    </rPh>
    <rPh sb="4" eb="5">
      <t>チュウ</t>
    </rPh>
    <phoneticPr fontId="4"/>
  </si>
  <si>
    <t>静注・特殊</t>
    <rPh sb="0" eb="1">
      <t>セイ</t>
    </rPh>
    <rPh sb="1" eb="2">
      <t>チュウ</t>
    </rPh>
    <rPh sb="3" eb="5">
      <t>トクシュ</t>
    </rPh>
    <phoneticPr fontId="4"/>
  </si>
  <si>
    <t>I</t>
    <phoneticPr fontId="4"/>
  </si>
  <si>
    <t>４週間以内</t>
    <rPh sb="1" eb="3">
      <t>シュウカン</t>
    </rPh>
    <rPh sb="3" eb="5">
      <t>イナイ</t>
    </rPh>
    <phoneticPr fontId="4"/>
  </si>
  <si>
    <t>５～２４週</t>
    <rPh sb="4" eb="5">
      <t>シュウ</t>
    </rPh>
    <phoneticPr fontId="4"/>
  </si>
  <si>
    <r>
      <rPr>
        <sz val="6"/>
        <rFont val="Meiryo UI"/>
        <family val="3"/>
        <charset val="128"/>
      </rPr>
      <t>　　</t>
    </r>
    <r>
      <rPr>
        <sz val="11"/>
        <rFont val="Meiryo UI"/>
        <family val="3"/>
        <charset val="128"/>
      </rPr>
      <t xml:space="preserve">
２５～５１週</t>
    </r>
    <rPh sb="8" eb="9">
      <t>シュウ</t>
    </rPh>
    <phoneticPr fontId="4"/>
  </si>
  <si>
    <t>⇒52週以上の場合、下記※1参照
1症例あたりの投与期間</t>
    <rPh sb="3" eb="6">
      <t>シュウイジョウ</t>
    </rPh>
    <rPh sb="7" eb="9">
      <t>バアイ</t>
    </rPh>
    <rPh sb="10" eb="12">
      <t>カキ</t>
    </rPh>
    <rPh sb="14" eb="16">
      <t>サンショウ</t>
    </rPh>
    <rPh sb="18" eb="20">
      <t>ショウレイ</t>
    </rPh>
    <rPh sb="24" eb="26">
      <t>トウヨ</t>
    </rPh>
    <rPh sb="26" eb="28">
      <t>キカン</t>
    </rPh>
    <phoneticPr fontId="4"/>
  </si>
  <si>
    <t>（</t>
    <phoneticPr fontId="4"/>
  </si>
  <si>
    <t>）週</t>
    <rPh sb="1" eb="2">
      <t>シュウ</t>
    </rPh>
    <phoneticPr fontId="4"/>
  </si>
  <si>
    <t>J</t>
    <phoneticPr fontId="4"/>
  </si>
  <si>
    <t>被験者層</t>
    <rPh sb="0" eb="3">
      <t>ヒケンシャ</t>
    </rPh>
    <rPh sb="3" eb="4">
      <t>ソウ</t>
    </rPh>
    <phoneticPr fontId="4"/>
  </si>
  <si>
    <t>成人</t>
    <rPh sb="0" eb="2">
      <t>セイジン</t>
    </rPh>
    <phoneticPr fontId="4"/>
  </si>
  <si>
    <r>
      <t xml:space="preserve">小児、成人
</t>
    </r>
    <r>
      <rPr>
        <sz val="8"/>
        <rFont val="Meiryo UI"/>
        <family val="3"/>
        <charset val="128"/>
      </rPr>
      <t>（高齢者、肝、
腎障害等合併有）</t>
    </r>
    <rPh sb="0" eb="2">
      <t>ショウニ</t>
    </rPh>
    <rPh sb="3" eb="5">
      <t>セイジン</t>
    </rPh>
    <rPh sb="7" eb="10">
      <t>コウレイシャ</t>
    </rPh>
    <rPh sb="11" eb="12">
      <t>カン</t>
    </rPh>
    <rPh sb="14" eb="15">
      <t>ジン</t>
    </rPh>
    <rPh sb="15" eb="18">
      <t>ショウガイトウ</t>
    </rPh>
    <rPh sb="18" eb="20">
      <t>ガッペイ</t>
    </rPh>
    <rPh sb="20" eb="21">
      <t>ユウ</t>
    </rPh>
    <phoneticPr fontId="4"/>
  </si>
  <si>
    <t>乳児、新生児、
低出生体重児</t>
    <rPh sb="0" eb="2">
      <t>ニュウジ</t>
    </rPh>
    <rPh sb="3" eb="6">
      <t>シンセイジ</t>
    </rPh>
    <rPh sb="8" eb="14">
      <t>テイシュッショウタイジュウジ</t>
    </rPh>
    <phoneticPr fontId="4"/>
  </si>
  <si>
    <t>K</t>
    <phoneticPr fontId="4"/>
  </si>
  <si>
    <r>
      <t xml:space="preserve">被験者層の選出
</t>
    </r>
    <r>
      <rPr>
        <sz val="9"/>
        <rFont val="Meiryo UI"/>
        <family val="3"/>
        <charset val="128"/>
      </rPr>
      <t>（適格+除外基準数）</t>
    </r>
    <rPh sb="0" eb="3">
      <t>ヒケンシャ</t>
    </rPh>
    <rPh sb="3" eb="4">
      <t>ソウ</t>
    </rPh>
    <rPh sb="5" eb="7">
      <t>センシュツ</t>
    </rPh>
    <rPh sb="9" eb="11">
      <t>テキカク</t>
    </rPh>
    <rPh sb="12" eb="14">
      <t>ジョガイ</t>
    </rPh>
    <rPh sb="14" eb="16">
      <t>キジュン</t>
    </rPh>
    <rPh sb="16" eb="17">
      <t>スウ</t>
    </rPh>
    <phoneticPr fontId="4"/>
  </si>
  <si>
    <t>１９以下</t>
    <rPh sb="2" eb="4">
      <t>イカ</t>
    </rPh>
    <phoneticPr fontId="4"/>
  </si>
  <si>
    <t>２０～２９</t>
    <phoneticPr fontId="4"/>
  </si>
  <si>
    <t>３０以上</t>
    <rPh sb="2" eb="4">
      <t>イジョウ</t>
    </rPh>
    <phoneticPr fontId="4"/>
  </si>
  <si>
    <t>L</t>
    <phoneticPr fontId="4"/>
  </si>
  <si>
    <t>４以下</t>
    <rPh sb="1" eb="3">
      <t>イカ</t>
    </rPh>
    <phoneticPr fontId="4"/>
  </si>
  <si>
    <t>５～９</t>
    <phoneticPr fontId="4"/>
  </si>
  <si>
    <t>１０～１９</t>
    <phoneticPr fontId="4"/>
  </si>
  <si>
    <t>２０～４４</t>
    <phoneticPr fontId="4"/>
  </si>
  <si>
    <t>４５以上</t>
    <rPh sb="2" eb="4">
      <t>イジョウ</t>
    </rPh>
    <phoneticPr fontId="4"/>
  </si>
  <si>
    <t>M</t>
    <phoneticPr fontId="4"/>
  </si>
  <si>
    <r>
      <t>臨床症状観察項目数</t>
    </r>
    <r>
      <rPr>
        <sz val="9"/>
        <rFont val="Meiryo UI"/>
        <family val="3"/>
        <charset val="128"/>
      </rPr>
      <t>※2</t>
    </r>
    <rPh sb="0" eb="2">
      <t>リンショウ</t>
    </rPh>
    <rPh sb="2" eb="4">
      <t>ショウジョウ</t>
    </rPh>
    <rPh sb="4" eb="6">
      <t>カンサツ</t>
    </rPh>
    <rPh sb="6" eb="9">
      <t>コウモクスウ</t>
    </rPh>
    <phoneticPr fontId="4"/>
  </si>
  <si>
    <t>１０以上</t>
    <rPh sb="2" eb="4">
      <t>イジョウ</t>
    </rPh>
    <phoneticPr fontId="4"/>
  </si>
  <si>
    <t>N</t>
    <phoneticPr fontId="4"/>
  </si>
  <si>
    <r>
      <t>一般的臨床検査＋
非侵襲的機能検査及び
画像診断項目数</t>
    </r>
    <r>
      <rPr>
        <sz val="9"/>
        <rFont val="Meiryo UI"/>
        <family val="3"/>
        <charset val="128"/>
      </rPr>
      <t>※2</t>
    </r>
    <rPh sb="0" eb="3">
      <t>イッパンテキ</t>
    </rPh>
    <rPh sb="3" eb="5">
      <t>リンショウ</t>
    </rPh>
    <rPh sb="5" eb="7">
      <t>ケンサ</t>
    </rPh>
    <rPh sb="9" eb="10">
      <t>ヒ</t>
    </rPh>
    <rPh sb="10" eb="11">
      <t>シン</t>
    </rPh>
    <rPh sb="11" eb="12">
      <t>シュウ</t>
    </rPh>
    <rPh sb="12" eb="13">
      <t>テキ</t>
    </rPh>
    <rPh sb="13" eb="15">
      <t>キノウ</t>
    </rPh>
    <rPh sb="15" eb="17">
      <t>ケンサ</t>
    </rPh>
    <rPh sb="17" eb="18">
      <t>オヨ</t>
    </rPh>
    <rPh sb="20" eb="22">
      <t>ガゾウ</t>
    </rPh>
    <rPh sb="22" eb="24">
      <t>シンダン</t>
    </rPh>
    <rPh sb="24" eb="27">
      <t>コウモクスウ</t>
    </rPh>
    <phoneticPr fontId="4"/>
  </si>
  <si>
    <t>４９以下</t>
    <rPh sb="2" eb="4">
      <t>イカ</t>
    </rPh>
    <phoneticPr fontId="4"/>
  </si>
  <si>
    <t>５０～９９</t>
    <phoneticPr fontId="4"/>
  </si>
  <si>
    <t>１００以上</t>
    <rPh sb="3" eb="5">
      <t>イジョウ</t>
    </rPh>
    <phoneticPr fontId="4"/>
  </si>
  <si>
    <t>O</t>
    <phoneticPr fontId="4"/>
  </si>
  <si>
    <t>侵襲的機能検査及び
画像診断頻度</t>
    <rPh sb="0" eb="1">
      <t>シン</t>
    </rPh>
    <rPh sb="1" eb="2">
      <t>シュウ</t>
    </rPh>
    <rPh sb="2" eb="3">
      <t>テキ</t>
    </rPh>
    <rPh sb="3" eb="5">
      <t>キノウ</t>
    </rPh>
    <rPh sb="5" eb="7">
      <t>ケンサ</t>
    </rPh>
    <rPh sb="7" eb="8">
      <t>オヨ</t>
    </rPh>
    <rPh sb="10" eb="12">
      <t>ガゾウ</t>
    </rPh>
    <rPh sb="12" eb="14">
      <t>シンダン</t>
    </rPh>
    <rPh sb="14" eb="16">
      <t>ヒンド</t>
    </rPh>
    <phoneticPr fontId="4"/>
  </si>
  <si>
    <t>１年に
１回以下</t>
    <rPh sb="1" eb="2">
      <t>ネン</t>
    </rPh>
    <rPh sb="5" eb="6">
      <t>カイ</t>
    </rPh>
    <rPh sb="6" eb="8">
      <t>イカ</t>
    </rPh>
    <phoneticPr fontId="4"/>
  </si>
  <si>
    <t>３ヶ月～
11ヶ月に１回</t>
    <rPh sb="2" eb="3">
      <t>ゲツ</t>
    </rPh>
    <rPh sb="11" eb="12">
      <t>カイ</t>
    </rPh>
    <phoneticPr fontId="4"/>
  </si>
  <si>
    <t>１～２ヶ月
に１回</t>
    <rPh sb="4" eb="5">
      <t>ゲツ</t>
    </rPh>
    <rPh sb="8" eb="9">
      <t>カイ</t>
    </rPh>
    <phoneticPr fontId="4"/>
  </si>
  <si>
    <t>１ヶ月に
２回以上</t>
    <rPh sb="2" eb="3">
      <t>ゲツ</t>
    </rPh>
    <rPh sb="6" eb="7">
      <t>カイ</t>
    </rPh>
    <rPh sb="7" eb="9">
      <t>イジョウ</t>
    </rPh>
    <phoneticPr fontId="4"/>
  </si>
  <si>
    <t>P</t>
    <phoneticPr fontId="4"/>
  </si>
  <si>
    <r>
      <t>PK等の特殊検査の
ための検体採取回数</t>
    </r>
    <r>
      <rPr>
        <sz val="9"/>
        <rFont val="Meiryo UI"/>
        <family val="3"/>
        <charset val="128"/>
      </rPr>
      <t>※2</t>
    </r>
    <rPh sb="2" eb="3">
      <t>トウ</t>
    </rPh>
    <rPh sb="4" eb="6">
      <t>トクシュ</t>
    </rPh>
    <rPh sb="6" eb="8">
      <t>ケンサ</t>
    </rPh>
    <rPh sb="13" eb="15">
      <t>ケンタイ</t>
    </rPh>
    <rPh sb="15" eb="17">
      <t>サイシュ</t>
    </rPh>
    <rPh sb="17" eb="19">
      <t>カイスウ</t>
    </rPh>
    <phoneticPr fontId="4"/>
  </si>
  <si>
    <t>回</t>
    <rPh sb="0" eb="1">
      <t>カイ</t>
    </rPh>
    <phoneticPr fontId="4"/>
  </si>
  <si>
    <t>Q</t>
    <phoneticPr fontId="4"/>
  </si>
  <si>
    <t>生検回数</t>
    <rPh sb="0" eb="1">
      <t>セイ</t>
    </rPh>
    <rPh sb="1" eb="2">
      <t>ケン</t>
    </rPh>
    <rPh sb="2" eb="4">
      <t>カイスウ</t>
    </rPh>
    <phoneticPr fontId="4"/>
  </si>
  <si>
    <t>R</t>
    <phoneticPr fontId="4"/>
  </si>
  <si>
    <t>症例発表</t>
    <rPh sb="0" eb="2">
      <t>ショウレイ</t>
    </rPh>
    <rPh sb="2" eb="4">
      <t>ハッピョウ</t>
    </rPh>
    <phoneticPr fontId="4"/>
  </si>
  <si>
    <t>１回</t>
    <rPh sb="1" eb="2">
      <t>カイ</t>
    </rPh>
    <phoneticPr fontId="4"/>
  </si>
  <si>
    <t>S</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</si>
  <si>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</si>
  <si>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</si>
  <si>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</si>
  <si>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</si>
  <si>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T</t>
    <phoneticPr fontId="4"/>
  </si>
  <si>
    <t>その他　※3</t>
    <rPh sb="2" eb="3">
      <t>ホカ</t>
    </rPh>
    <phoneticPr fontId="4"/>
  </si>
  <si>
    <t>－</t>
    <phoneticPr fontId="4"/>
  </si>
  <si>
    <t>ポイント</t>
    <phoneticPr fontId="4"/>
  </si>
  <si>
    <t>理由：</t>
    <rPh sb="0" eb="2">
      <t>リユウ</t>
    </rPh>
    <phoneticPr fontId="4"/>
  </si>
  <si>
    <t>合　　　計</t>
    <rPh sb="0" eb="1">
      <t>ゴウ</t>
    </rPh>
    <rPh sb="4" eb="5">
      <t>ケイ</t>
    </rPh>
    <phoneticPr fontId="4"/>
  </si>
  <si>
    <t>１症例当たりのポイント</t>
    <rPh sb="1" eb="3">
      <t>ショウレイ</t>
    </rPh>
    <rPh sb="3" eb="4">
      <t>ア</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</si>
  <si>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</si>
  <si>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t>
    <phoneticPr fontId="4"/>
  </si>
  <si>
    <t>※1</t>
    <phoneticPr fontId="4"/>
  </si>
  <si>
    <t>「Ｉ．治験薬の投与期間」について</t>
    <rPh sb="3" eb="5">
      <t>チケン</t>
    </rPh>
    <rPh sb="5" eb="6">
      <t>ヤク</t>
    </rPh>
    <rPh sb="7" eb="9">
      <t>トウヨ</t>
    </rPh>
    <rPh sb="9" eb="11">
      <t>キカン</t>
    </rPh>
    <phoneticPr fontId="4"/>
  </si>
  <si>
    <t>52週以上の場合は52週毎に10ポイントを加算します。（52週以上の場合はポイントを計算し手入力してください。）</t>
  </si>
  <si>
    <t>・25～51週→10ポイント</t>
    <phoneticPr fontId="4"/>
  </si>
  <si>
    <t xml:space="preserve"> 52週～103週→10ポイント＋10ポイント</t>
    <rPh sb="3" eb="4">
      <t>シュウ</t>
    </rPh>
    <rPh sb="8" eb="9">
      <t>シュウ</t>
    </rPh>
    <phoneticPr fontId="4"/>
  </si>
  <si>
    <t>104週～155週→10ポイント＋20ポイント</t>
    <rPh sb="3" eb="4">
      <t>シュウ</t>
    </rPh>
    <rPh sb="8" eb="9">
      <t>シュウ</t>
    </rPh>
    <phoneticPr fontId="4"/>
  </si>
  <si>
    <t>156週～207週→10ポイント＋30ポイント</t>
    <rPh sb="3" eb="4">
      <t>シュウ</t>
    </rPh>
    <rPh sb="8" eb="9">
      <t>シュウ</t>
    </rPh>
    <phoneticPr fontId="4"/>
  </si>
  <si>
    <t>…</t>
    <phoneticPr fontId="4"/>
  </si>
  <si>
    <t>※2</t>
    <phoneticPr fontId="4"/>
  </si>
  <si>
    <t>受診１回あたり</t>
    <rPh sb="0" eb="2">
      <t>ジュシン</t>
    </rPh>
    <rPh sb="3" eb="4">
      <t>カイ</t>
    </rPh>
    <phoneticPr fontId="4"/>
  </si>
  <si>
    <t>※3</t>
  </si>
  <si>
    <t>病理スライド作成・提出など（該当する場合）</t>
    <rPh sb="0" eb="2">
      <t>ビョウリ</t>
    </rPh>
    <rPh sb="6" eb="8">
      <t>サクセイ</t>
    </rPh>
    <rPh sb="9" eb="11">
      <t>テイシュツ</t>
    </rPh>
    <rPh sb="14" eb="16">
      <t>ガイトウ</t>
    </rPh>
    <rPh sb="18" eb="20">
      <t>バアイ</t>
    </rPh>
    <phoneticPr fontId="4"/>
  </si>
  <si>
    <t>西暦　　　　年　　月　　日</t>
  </si>
  <si>
    <t>整理番号</t>
  </si>
  <si>
    <t>区　分</t>
  </si>
  <si>
    <t>　■治験　　　□製造販売後臨床試験</t>
  </si>
  <si>
    <t>　■医薬品　　□医療機器　　□再生医療等製品</t>
  </si>
  <si>
    <t>　□新規契約　□変更契約</t>
  </si>
  <si>
    <t>治験薬管理費ポイント算出表－治験・医薬品－</t>
    <phoneticPr fontId="4"/>
  </si>
  <si>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</si>
  <si>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</si>
  <si>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</si>
  <si>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</si>
  <si>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</si>
  <si>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</si>
  <si>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</si>
  <si>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</si>
  <si>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</si>
  <si>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</si>
  <si>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</si>
  <si>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</si>
  <si>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</si>
  <si>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</si>
  <si>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</si>
  <si>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</si>
  <si>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</si>
  <si>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</si>
  <si>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</si>
  <si>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</si>
  <si>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</si>
  <si>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</si>
  <si>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</si>
  <si>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</si>
  <si>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</si>
  <si>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</si>
  <si>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</si>
  <si>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</si>
  <si>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</si>
  <si>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</si>
  <si>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</si>
  <si>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</si>
  <si>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</si>
  <si>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</si>
  <si>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</si>
  <si>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</si>
  <si>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</si>
  <si>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</si>
  <si>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</si>
  <si>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</si>
  <si>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</si>
  <si>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</si>
  <si>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</si>
  <si>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</si>
  <si>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</si>
  <si>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</si>
  <si>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</si>
  <si>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</si>
  <si>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</si>
  <si>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</si>
  <si>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</si>
  <si>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</si>
  <si>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</si>
  <si>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</si>
  <si>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</si>
  <si>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</si>
  <si>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</si>
  <si>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あり</t>
  </si>
  <si>
    <t>L</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</si>
  <si>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</si>
  <si>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</si>
  <si>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</si>
  <si>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</si>
  <si>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</si>
  <si>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</si>
  <si>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</si>
  <si>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</si>
  <si>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</si>
  <si>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</si>
  <si>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</si>
  <si>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</si>
  <si>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</si>
  <si>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</si>
  <si>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</si>
  <si>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</si>
  <si>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</si>
  <si>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</si>
  <si>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</si>
  <si>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</si>
  <si>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</si>
  <si>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</si>
  <si>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</si>
  <si>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</si>
  <si>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</si>
  <si>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</si>
  <si>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</si>
  <si>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</si>
  <si>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</si>
  <si>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</si>
  <si>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</si>
  <si>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</si>
  <si>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</si>
  <si>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</si>
  <si>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</si>
  <si>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</si>
  <si>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</si>
  <si>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</si>
  <si>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</si>
  <si>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</si>
  <si>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</si>
  <si>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</si>
  <si>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</si>
  <si>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</si>
  <si>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</si>
  <si>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</si>
  <si>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</si>
  <si>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</si>
  <si>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</si>
  <si>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</si>
  <si>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</si>
  <si>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</si>
  <si>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</si>
  <si>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(1)×0.3</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</si>
  <si>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</si>
  <si>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</si>
  <si>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</si>
  <si>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</si>
  <si>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</si>
  <si>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</si>
  <si>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</si>
  <si>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</si>
  <si>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</si>
  <si>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</si>
  <si>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</si>
  <si>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</si>
  <si>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</si>
  <si>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</si>
  <si>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</si>
  <si>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</si>
  <si>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</si>
  <si>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</si>
  <si>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</si>
  <si>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</si>
  <si>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</si>
  <si>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</si>
  <si>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</si>
  <si>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</si>
  <si>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</si>
  <si>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</si>
  <si>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</si>
  <si>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</si>
  <si>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</si>
  <si>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</si>
  <si>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</si>
  <si>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</si>
  <si>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</si>
  <si>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</si>
  <si>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</si>
  <si>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</si>
  <si>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</si>
  <si>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</si>
  <si>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</si>
  <si>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</si>
  <si>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</si>
  <si>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</si>
  <si>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</si>
  <si>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</si>
  <si>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</si>
  <si>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</si>
  <si>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</si>
  <si>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</si>
  <si>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</si>
  <si>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</si>
  <si>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</si>
  <si>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6"/>
  </si>
  <si>
    <t>3,000円（CD-R等1枚につき）</t>
    <rPh sb="5" eb="6">
      <t>エン</t>
    </rPh>
    <rPh sb="11" eb="12">
      <t>トウ</t>
    </rPh>
    <rPh sb="13" eb="14">
      <t>マイ</t>
    </rPh>
    <phoneticPr fontId="4"/>
  </si>
  <si>
    <t>外注検査検体特殊発送費</t>
    <rPh sb="10" eb="11">
      <t>ヒ</t>
    </rPh>
    <phoneticPr fontId="26"/>
  </si>
  <si>
    <t>100,000円（処理1回につき）</t>
    <rPh sb="7" eb="8">
      <t>エン</t>
    </rPh>
    <rPh sb="9" eb="11">
      <t>ショリ</t>
    </rPh>
    <rPh sb="12" eb="13">
      <t>カイ</t>
    </rPh>
    <phoneticPr fontId="4"/>
  </si>
  <si>
    <t>③</t>
    <phoneticPr fontId="4"/>
  </si>
  <si>
    <t>症例ファイル作成費</t>
    <rPh sb="8" eb="9">
      <t>ヒ</t>
    </rPh>
    <phoneticPr fontId="26"/>
  </si>
  <si>
    <t>④</t>
    <phoneticPr fontId="4"/>
  </si>
  <si>
    <t>SAE対応費</t>
    <rPh sb="3" eb="5">
      <t>タイオウ</t>
    </rPh>
    <rPh sb="5" eb="6">
      <t>ヒ</t>
    </rPh>
    <phoneticPr fontId="26"/>
  </si>
  <si>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</si>
  <si>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</si>
  <si>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</si>
  <si>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</si>
  <si>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　11．請求情報等</t>
    <rPh sb="4" eb="6">
      <t>セイキュウ</t>
    </rPh>
    <rPh sb="6" eb="8">
      <t>ジョウホウ</t>
    </rPh>
    <rPh sb="8" eb="9">
      <t>トウ</t>
    </rPh>
    <phoneticPr fontId="4"/>
  </si>
  <si>
    <t>調剤条件・回数※4</t>
    <phoneticPr fontId="3"/>
  </si>
  <si>
    <t>治験薬の投与期間※4</t>
    <rPh sb="0" eb="2">
      <t>チケン</t>
    </rPh>
    <rPh sb="2" eb="3">
      <t>ヤク</t>
    </rPh>
    <rPh sb="4" eb="6">
      <t>トウヨ</t>
    </rPh>
    <rPh sb="6" eb="8">
      <t>キカン</t>
    </rPh>
    <phoneticPr fontId="4"/>
  </si>
  <si>
    <t>規定来院回数※4</t>
    <rPh sb="0" eb="2">
      <t>キテイ</t>
    </rPh>
    <rPh sb="2" eb="4">
      <t>ライイン</t>
    </rPh>
    <rPh sb="4" eb="6">
      <t>カイスウ</t>
    </rPh>
    <phoneticPr fontId="4"/>
  </si>
  <si>
    <t>土日祝日の調製</t>
    <phoneticPr fontId="3"/>
  </si>
  <si>
    <t>※4</t>
    <phoneticPr fontId="3"/>
  </si>
  <si>
    <t>実施計画書改訂に伴い、投与期間が延長された場合は、追加分のポイント数を再算定する。</t>
    <rPh sb="0" eb="2">
      <t>ジッシ</t>
    </rPh>
    <rPh sb="2" eb="5">
      <t>ケイカクショ</t>
    </rPh>
    <rPh sb="5" eb="7">
      <t>カイテイ</t>
    </rPh>
    <rPh sb="8" eb="9">
      <t>トモナ</t>
    </rPh>
    <rPh sb="11" eb="15">
      <t>トウヨキカン</t>
    </rPh>
    <rPh sb="16" eb="18">
      <t>エンチョウ</t>
    </rPh>
    <rPh sb="21" eb="23">
      <t>バアイ</t>
    </rPh>
    <rPh sb="25" eb="28">
      <t>ツイカブン</t>
    </rPh>
    <rPh sb="33" eb="34">
      <t>スウ</t>
    </rPh>
    <rPh sb="35" eb="38">
      <t>サイサンテイ</t>
    </rPh>
    <phoneticPr fontId="4"/>
  </si>
  <si>
    <t>請求時期は、各治験の特性に応じ、1来院ごと、マイルストーン、治験薬投与完了後時点のいずれかとする。</t>
    <rPh sb="0" eb="2">
      <t>セイキュウ</t>
    </rPh>
    <rPh sb="2" eb="4">
      <t>ジキ</t>
    </rPh>
    <rPh sb="6" eb="9">
      <t>カクチケン</t>
    </rPh>
    <rPh sb="10" eb="12">
      <t>トクセイ</t>
    </rPh>
    <rPh sb="13" eb="14">
      <t>オウ</t>
    </rPh>
    <rPh sb="17" eb="19">
      <t>ライイン</t>
    </rPh>
    <rPh sb="30" eb="33">
      <t>チケンヤク</t>
    </rPh>
    <rPh sb="33" eb="35">
      <t>トウヨ</t>
    </rPh>
    <rPh sb="35" eb="38">
      <t>カンリョウゴ</t>
    </rPh>
    <rPh sb="38" eb="40">
      <t>ジテン</t>
    </rPh>
    <phoneticPr fontId="4"/>
  </si>
  <si>
    <t>（治験薬管理費ポイント算出表も参照）</t>
    <rPh sb="1" eb="4">
      <t>チケンヤク</t>
    </rPh>
    <rPh sb="4" eb="6">
      <t>カンリ</t>
    </rPh>
    <rPh sb="6" eb="7">
      <t>ヒ</t>
    </rPh>
    <rPh sb="11" eb="13">
      <t>サンシュツ</t>
    </rPh>
    <rPh sb="13" eb="14">
      <t>ヒョウ</t>
    </rPh>
    <rPh sb="15" eb="17">
      <t>サンショウ</t>
    </rPh>
    <phoneticPr fontId="4"/>
  </si>
  <si>
    <t>山口大学様式1（2023年2月版）</t>
    <phoneticPr fontId="4"/>
  </si>
  <si>
    <t>山口大学様式4-1（2023年2月版）</t>
    <rPh sb="0" eb="2">
      <t>ヤマグチ</t>
    </rPh>
    <rPh sb="2" eb="4">
      <t>ダイガク</t>
    </rPh>
    <rPh sb="4" eb="6">
      <t>ヨウシキ</t>
    </rPh>
    <rPh sb="14" eb="15">
      <t>ネン</t>
    </rPh>
    <rPh sb="16" eb="17">
      <t>ガツ</t>
    </rPh>
    <rPh sb="17" eb="18">
      <t>ハン</t>
    </rPh>
    <phoneticPr fontId="4"/>
  </si>
  <si>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</si>
  <si>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</si>
  <si>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</si>
  <si>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</si>
  <si>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</si>
  <si>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</si>
  <si>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</si>
  <si>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</si>
  <si>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</si>
  <si>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</si>
  <si>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</si>
  <si>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⑧</t>
    <phoneticPr fontId="4"/>
  </si>
  <si>
    <t>⑨</t>
    <phoneticPr fontId="4"/>
  </si>
  <si>
    <t>⑩</t>
    <phoneticPr fontId="4"/>
  </si>
  <si>
    <t>②</t>
    <phoneticPr fontId="4"/>
  </si>
  <si>
    <t>治験運営経費</t>
    <phoneticPr fontId="3"/>
  </si>
  <si>
    <t>③</t>
    <phoneticPr fontId="3"/>
  </si>
  <si>
    <t>⑧</t>
    <phoneticPr fontId="4"/>
  </si>
  <si>
    <t>山口大学様式6（2026年1月版）</t>
    <phoneticPr fontId="4"/>
  </si>
  <si>
    <t>山口大学様式6（2026年1月版）</t>
    <phoneticPr fontId="4"/>
  </si>
  <si>
    <t>(①+②+③+④+⑤＋⑥＋⑦)×0.2</t>
    <phoneticPr fontId="4"/>
  </si>
  <si>
    <t>①+②+③+④+⑤+⑥＋⑦＋⑧</t>
    <phoneticPr fontId="4"/>
  </si>
  <si>
    <t>山口大学様式4-6（2026年01月版）</t>
    <phoneticPr fontId="4"/>
  </si>
  <si>
    <t>協力診療科セットアップ費</t>
    <rPh sb="0" eb="2">
      <t>キョウリョク</t>
    </rPh>
    <rPh sb="2" eb="5">
      <t>シンリョウカ</t>
    </rPh>
    <rPh sb="11" eb="12">
      <t>ヒ</t>
    </rPh>
    <phoneticPr fontId="3"/>
  </si>
  <si>
    <t>検査協力・患者紹介等：50,000円/診療科</t>
    <phoneticPr fontId="3"/>
  </si>
  <si>
    <t>専用病床を使用：100,000円/診療科</t>
    <phoneticPr fontId="3"/>
  </si>
  <si>
    <t>⑪</t>
    <phoneticPr fontId="4"/>
  </si>
  <si>
    <t>(①+②+③+④+⑤+⑥＋⑦＋⑧＋⑨)×0.2</t>
    <phoneticPr fontId="4"/>
  </si>
  <si>
    <t>①+②+③+④+⑤+⑥＋⑦＋⑧＋⑨＋⑩＋⑪</t>
    <phoneticPr fontId="4"/>
  </si>
  <si>
    <t>注） 医療機器は、治験薬管理費A（契約単位）を適用しない。</t>
    <rPh sb="9" eb="10">
      <t>チ</t>
    </rPh>
    <phoneticPr fontId="3"/>
  </si>
  <si>
    <t>20,000円/契約・年度（ホルマリン等管理）</t>
    <rPh sb="6" eb="7">
      <t>エン</t>
    </rPh>
    <rPh sb="8" eb="10">
      <t>ケイヤク</t>
    </rPh>
    <rPh sb="11" eb="13">
      <t>ネンド</t>
    </rPh>
    <rPh sb="19" eb="20">
      <t>トウ</t>
    </rPh>
    <phoneticPr fontId="3"/>
  </si>
  <si>
    <t>20,000円/契約・年度（ホルマリン等管理）</t>
    <rPh sb="19" eb="20">
      <t>トウ</t>
    </rPh>
    <rPh sb="20" eb="22">
      <t>カンリ</t>
    </rPh>
    <phoneticPr fontId="3"/>
  </si>
  <si>
    <t>100,000円/契約
上記に加えて、10,000円/目標被験者数</t>
    <rPh sb="7" eb="8">
      <t>エン</t>
    </rPh>
    <rPh sb="9" eb="11">
      <t>ケイヤク</t>
    </rPh>
    <rPh sb="12" eb="14">
      <t>ジョウキ</t>
    </rPh>
    <rPh sb="15" eb="16">
      <t>クワ</t>
    </rPh>
    <rPh sb="25" eb="26">
      <t>エン</t>
    </rPh>
    <rPh sb="27" eb="29">
      <t>モクヒョウ</t>
    </rPh>
    <rPh sb="29" eb="32">
      <t>ヒケンシャ</t>
    </rPh>
    <rPh sb="32" eb="33">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</si>
</sst>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8">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6"/>
      <name val="Meiryo UI"/>
      <family val="3"/>
      <charset val="128"/>
    </font>
    <font>
      <b/>
      <sz val="9"/>
      <name val="Meiryo UI"/>
      <family val="3"/>
      <charset val="128"/>
    </font>
    <font>
      <sz val="12"/>
      <name val="Meiryo UI"/>
      <family val="3"/>
      <charset val="128"/>
    </font>
    <font>
      <sz val="11"/>
      <color indexed="9"/>
      <name val="ＭＳ Ｐゴシック"/>
      <family val="3"/>
      <charset val="128"/>
    </font>
    <font>
      <sz val="8"/>
      <color theme="1"/>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41">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4" fillId="0" borderId="21" xfId="1" applyFont="1" applyBorder="1" applyAlignment="1">
      <alignment horizontal="right" vertical="center" wrapText="1"/>
    </xf>
    <xf numFmtId="0" fontId="24" fillId="0" borderId="19" xfId="1" applyFont="1" applyBorder="1" applyAlignment="1">
      <alignment horizontal="right" vertical="center" wrapText="1"/>
    </xf>
    <xf numFmtId="0" fontId="19" fillId="0" borderId="19" xfId="1" applyFont="1" applyBorder="1" applyAlignment="1">
      <alignment wrapText="1"/>
    </xf>
    <xf numFmtId="0" fontId="24" fillId="0" borderId="19" xfId="1" applyFont="1" applyBorder="1" applyAlignment="1">
      <alignment horizontal="left" vertical="center" wrapText="1"/>
    </xf>
    <xf numFmtId="0" fontId="17" fillId="0" borderId="22" xfId="1" applyFont="1" applyBorder="1" applyAlignment="1">
      <alignment horizontal="left" wrapText="1"/>
    </xf>
    <xf numFmtId="0" fontId="19"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16" xfId="1" applyFont="1" applyBorder="1">
      <alignment vertical="center"/>
    </xf>
    <xf numFmtId="0" fontId="25"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5"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21" fillId="0" borderId="0" xfId="1" applyFont="1" applyAlignment="1">
      <alignment horizontal="center" vertical="center" wrapText="1"/>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5" fillId="0" borderId="14" xfId="1" applyFont="1" applyBorder="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0" fontId="10" fillId="0" borderId="0" xfId="0" applyFont="1" applyAlignment="1">
      <alignment horizontal="left" vertical="center"/>
    </xf>
    <xf numFmtId="38" fontId="10" fillId="0" borderId="30" xfId="2" applyFont="1" applyBorder="1" applyAlignment="1">
      <alignment horizontal="right" vertical="center"/>
    </xf>
    <xf numFmtId="0" fontId="2" fillId="0" borderId="0" xfId="1" applyFont="1" applyAlignment="1">
      <alignment vertical="top"/>
    </xf>
    <xf numFmtId="0" fontId="5" fillId="0" borderId="22" xfId="1" applyFont="1" applyBorder="1" applyAlignment="1">
      <alignment horizontal="left" vertical="center" wrapText="1"/>
    </xf>
    <xf numFmtId="0" fontId="5" fillId="0" borderId="14" xfId="1" applyFont="1" applyBorder="1" applyAlignment="1">
      <alignment vertical="center" wrapText="1"/>
    </xf>
    <xf numFmtId="38" fontId="5" fillId="0" borderId="14" xfId="2" applyFont="1" applyBorder="1" applyAlignment="1">
      <alignment vertical="center"/>
    </xf>
    <xf numFmtId="38" fontId="5" fillId="0" borderId="15" xfId="2" applyFont="1" applyBorder="1" applyAlignment="1">
      <alignment vertical="center"/>
    </xf>
    <xf numFmtId="38" fontId="5" fillId="0" borderId="30" xfId="2" applyFont="1" applyBorder="1" applyAlignment="1">
      <alignment vertical="center"/>
    </xf>
    <xf numFmtId="0" fontId="27" fillId="0" borderId="13" xfId="1" applyFont="1" applyBorder="1" applyAlignment="1">
      <alignment vertical="center" wrapText="1"/>
    </xf>
    <xf numFmtId="0" fontId="7" fillId="0" borderId="13" xfId="1" quotePrefix="1" applyFont="1" applyBorder="1" applyAlignment="1">
      <alignment horizontal="center" vertical="center" wrapText="1"/>
    </xf>
    <xf numFmtId="0" fontId="5" fillId="0" borderId="15" xfId="1" applyFont="1" applyBorder="1" applyAlignment="1">
      <alignment vertical="center" wrapText="1"/>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5" fillId="0" borderId="13" xfId="1" applyFont="1" applyBorder="1" applyAlignment="1">
      <alignment horizontal="left" vertical="center"/>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5"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indent="2"/>
    </xf>
    <xf numFmtId="0" fontId="5" fillId="0" borderId="13"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horizontal="lef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10" fillId="0" borderId="0" xfId="1" applyFont="1" applyAlignment="1">
      <alignment horizontal="center" vertical="top" textRotation="90"/>
    </xf>
    <xf numFmtId="0" fontId="10" fillId="0" borderId="13" xfId="1" applyFont="1" applyBorder="1" applyAlignment="1">
      <alignment horizontal="left" vertical="center" wrapText="1"/>
    </xf>
    <xf numFmtId="0" fontId="10" fillId="0" borderId="20" xfId="1" applyFont="1" applyBorder="1" applyAlignment="1">
      <alignment horizontal="center" vertical="center"/>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2" borderId="13" xfId="1" applyFont="1" applyFill="1" applyBorder="1" applyAlignment="1">
      <alignment horizontal="center" vertical="center"/>
    </xf>
    <xf numFmtId="0" fontId="10" fillId="0" borderId="13" xfId="1" applyFont="1" applyBorder="1" applyAlignment="1">
      <alignment horizontal="left" vertical="top" wrapText="1"/>
    </xf>
    <xf numFmtId="0" fontId="19" fillId="0" borderId="17" xfId="1" applyFont="1" applyBorder="1" applyAlignment="1">
      <alignment horizontal="left"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20" fillId="0" borderId="0" xfId="1" applyFont="1" applyAlignment="1">
      <alignment horizontal="center"/>
    </xf>
    <xf numFmtId="0" fontId="10" fillId="0" borderId="13" xfId="1" applyFont="1" applyBorder="1" applyAlignment="1">
      <alignment horizontal="center" vertical="center" wrapText="1"/>
    </xf>
    <xf numFmtId="0" fontId="17" fillId="0" borderId="19" xfId="1" applyFont="1" applyBorder="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0" borderId="0" xfId="1" applyFont="1" applyAlignment="1">
      <alignment horizontal="left" wrapText="1"/>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6" xfId="1" applyFont="1" applyBorder="1" applyAlignment="1">
      <alignment horizontal="center" vertical="center"/>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5" fillId="0" borderId="0" xfId="1" applyFont="1" applyAlignment="1">
      <alignment horizontal="left"/>
    </xf>
    <xf numFmtId="0" fontId="17" fillId="0" borderId="0" xfId="1" applyFont="1" applyAlignment="1">
      <alignment horizontal="right" vertical="center"/>
    </xf>
    <xf numFmtId="0" fontId="10" fillId="0" borderId="17"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0" borderId="31" xfId="1" applyFont="1" applyBorder="1" applyAlignment="1">
      <alignment horizontal="center"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20" fillId="0" borderId="0" xfId="1" applyFont="1" applyAlignment="1">
      <alignment horizontal="center"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0" borderId="35" xfId="1" applyFont="1" applyBorder="1" applyAlignment="1">
      <alignment horizontal="center" vertical="center"/>
    </xf>
    <xf numFmtId="0" fontId="10" fillId="0" borderId="0" xfId="1" applyFont="1" applyAlignment="1">
      <alignment horizontal="center" vertical="center"/>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38</xdr:row>
      <xdr:rowOff>123825</xdr:rowOff>
    </xdr:from>
    <xdr:to>
      <xdr:col>6</xdr:col>
      <xdr:colOff>847725</xdr:colOff>
      <xdr:row>38</xdr:row>
      <xdr:rowOff>125413</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971675" y="11763375"/>
          <a:ext cx="1333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9525</xdr:colOff>
      <xdr:row>38</xdr:row>
      <xdr:rowOff>161925</xdr:rowOff>
    </xdr:from>
    <xdr:ext cx="76200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28850" y="11801475"/>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b="1"/>
            <a:t>52</a:t>
          </a:r>
          <a:r>
            <a:rPr kumimoji="1" lang="ja-JP" altLang="en-US" sz="1100" b="1"/>
            <a:t>週以上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64" zoomScale="115" zoomScaleNormal="115" zoomScaleSheetLayoutView="115" workbookViewId="0">
      <selection activeCell="F1" sqref="F1:H1"/>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435</v>
      </c>
      <c r="E1" s="3" t="s">
        <v>0</v>
      </c>
      <c r="F1" s="161"/>
      <c r="G1" s="162"/>
      <c r="H1" s="163"/>
    </row>
    <row r="2" spans="1:8" ht="17.25" customHeight="1">
      <c r="E2" s="164" t="s">
        <v>1</v>
      </c>
      <c r="F2" s="4" t="s">
        <v>424</v>
      </c>
      <c r="G2" s="5"/>
      <c r="H2" s="6"/>
    </row>
    <row r="3" spans="1:8" ht="17.25" customHeight="1" thickBot="1">
      <c r="E3" s="165"/>
      <c r="F3" s="7" t="s">
        <v>425</v>
      </c>
      <c r="G3" s="8"/>
      <c r="H3" s="9"/>
    </row>
    <row r="4" spans="1:8">
      <c r="F4" s="10"/>
    </row>
    <row r="5" spans="1:8">
      <c r="F5" s="10"/>
      <c r="G5" s="2" t="s">
        <v>2</v>
      </c>
      <c r="H5" s="11" t="s">
        <v>3</v>
      </c>
    </row>
    <row r="6" spans="1:8" ht="30" customHeight="1">
      <c r="A6" s="166" t="s">
        <v>4</v>
      </c>
      <c r="B6" s="166"/>
      <c r="C6" s="166"/>
      <c r="D6" s="166"/>
      <c r="E6" s="166"/>
      <c r="F6" s="166"/>
      <c r="G6" s="166"/>
      <c r="H6" s="166"/>
    </row>
    <row r="7" spans="1:8" ht="20.100000000000001" customHeight="1">
      <c r="A7" s="142" t="s">
        <v>5</v>
      </c>
      <c r="B7" s="147" t="s">
        <v>6</v>
      </c>
      <c r="C7" s="147"/>
      <c r="D7" s="142"/>
      <c r="E7" s="142"/>
      <c r="F7" s="142"/>
      <c r="G7" s="142"/>
      <c r="H7" s="142"/>
    </row>
    <row r="8" spans="1:8" ht="20.100000000000001" customHeight="1">
      <c r="A8" s="142"/>
      <c r="B8" s="142"/>
      <c r="C8" s="142"/>
      <c r="D8" s="142"/>
      <c r="E8" s="142"/>
      <c r="F8" s="142"/>
      <c r="G8" s="142"/>
      <c r="H8" s="142"/>
    </row>
    <row r="9" spans="1:8" ht="20.100000000000001" customHeight="1">
      <c r="A9" s="142" t="s">
        <v>7</v>
      </c>
      <c r="B9" s="147" t="s">
        <v>8</v>
      </c>
      <c r="C9" s="147"/>
      <c r="D9" s="142"/>
      <c r="E9" s="142"/>
      <c r="F9" s="142"/>
      <c r="G9" s="142"/>
      <c r="H9" s="142"/>
    </row>
    <row r="10" spans="1:8" ht="20.100000000000001" customHeight="1">
      <c r="A10" s="142"/>
      <c r="B10" s="142"/>
      <c r="C10" s="142"/>
      <c r="D10" s="142"/>
      <c r="E10" s="142"/>
      <c r="F10" s="142"/>
      <c r="G10" s="142"/>
      <c r="H10" s="142"/>
    </row>
    <row r="11" spans="1:8" ht="30" customHeight="1">
      <c r="A11" s="147" t="s">
        <v>9</v>
      </c>
      <c r="B11" s="12" t="s">
        <v>10</v>
      </c>
      <c r="C11" s="149"/>
      <c r="D11" s="149"/>
      <c r="E11" s="149"/>
      <c r="F11" s="149"/>
      <c r="G11" s="149"/>
      <c r="H11" s="149"/>
    </row>
    <row r="12" spans="1:8" ht="30" customHeight="1">
      <c r="A12" s="142"/>
      <c r="B12" s="13" t="s">
        <v>11</v>
      </c>
      <c r="C12" s="146"/>
      <c r="D12" s="146"/>
      <c r="E12" s="146"/>
      <c r="F12" s="146"/>
      <c r="G12" s="146"/>
      <c r="H12" s="146"/>
    </row>
    <row r="13" spans="1:8" ht="30" customHeight="1">
      <c r="A13" s="142"/>
      <c r="B13" s="13" t="s">
        <v>12</v>
      </c>
      <c r="C13" s="146"/>
      <c r="D13" s="146"/>
      <c r="E13" s="146"/>
      <c r="F13" s="146"/>
      <c r="G13" s="146"/>
      <c r="H13" s="146"/>
    </row>
    <row r="14" spans="1:8" ht="30" customHeight="1">
      <c r="A14" s="142"/>
      <c r="B14" s="13" t="s">
        <v>13</v>
      </c>
      <c r="C14" s="146"/>
      <c r="D14" s="146"/>
      <c r="E14" s="146"/>
      <c r="F14" s="146"/>
      <c r="G14" s="146"/>
      <c r="H14" s="146"/>
    </row>
    <row r="15" spans="1:8" ht="30" customHeight="1">
      <c r="A15" s="142"/>
      <c r="B15" s="13" t="s">
        <v>14</v>
      </c>
      <c r="C15" s="146"/>
      <c r="D15" s="146"/>
      <c r="E15" s="146"/>
      <c r="F15" s="146"/>
      <c r="G15" s="146"/>
      <c r="H15" s="146"/>
    </row>
    <row r="16" spans="1:8" ht="30" customHeight="1">
      <c r="A16" s="142"/>
      <c r="B16" s="13" t="s">
        <v>15</v>
      </c>
      <c r="C16" s="146"/>
      <c r="D16" s="146"/>
      <c r="E16" s="146"/>
      <c r="F16" s="146"/>
      <c r="G16" s="146"/>
      <c r="H16" s="146"/>
    </row>
    <row r="17" spans="1:8" ht="30.75" customHeight="1">
      <c r="A17" s="142" t="s">
        <v>16</v>
      </c>
      <c r="B17" s="13" t="s">
        <v>17</v>
      </c>
      <c r="C17" s="146"/>
      <c r="D17" s="146"/>
      <c r="E17" s="146"/>
      <c r="F17" s="146"/>
      <c r="G17" s="146"/>
      <c r="H17" s="146"/>
    </row>
    <row r="18" spans="1:8" ht="30.75" customHeight="1">
      <c r="A18" s="142"/>
      <c r="B18" s="13" t="s">
        <v>18</v>
      </c>
      <c r="C18" s="142" t="s">
        <v>19</v>
      </c>
      <c r="D18" s="142"/>
      <c r="E18" s="142"/>
      <c r="F18" s="142"/>
      <c r="G18" s="142"/>
      <c r="H18" s="142"/>
    </row>
    <row r="19" spans="1:8" ht="42" customHeight="1">
      <c r="A19" s="142"/>
      <c r="B19" s="13" t="s">
        <v>20</v>
      </c>
      <c r="C19" s="147" t="s">
        <v>21</v>
      </c>
      <c r="D19" s="142"/>
      <c r="E19" s="142"/>
      <c r="F19" s="142"/>
      <c r="G19" s="142"/>
      <c r="H19" s="142"/>
    </row>
    <row r="20" spans="1:8" ht="43.5" customHeight="1">
      <c r="A20" s="142"/>
      <c r="B20" s="146" t="s">
        <v>22</v>
      </c>
      <c r="C20" s="146"/>
      <c r="D20" s="146"/>
      <c r="E20" s="146"/>
      <c r="F20" s="146"/>
      <c r="G20" s="146"/>
      <c r="H20" s="146"/>
    </row>
    <row r="21" spans="1:8" ht="76.5" customHeight="1">
      <c r="A21" s="142"/>
      <c r="B21" s="146"/>
      <c r="C21" s="147" t="s">
        <v>23</v>
      </c>
      <c r="D21" s="142"/>
      <c r="E21" s="142"/>
      <c r="F21" s="142"/>
      <c r="G21" s="142"/>
      <c r="H21" s="142"/>
    </row>
    <row r="22" spans="1:8" ht="34.5" customHeight="1">
      <c r="A22" s="142"/>
      <c r="B22" s="146"/>
      <c r="C22" s="160" t="s">
        <v>24</v>
      </c>
      <c r="D22" s="160"/>
      <c r="E22" s="160"/>
      <c r="F22" s="160"/>
      <c r="G22" s="160"/>
      <c r="H22" s="160"/>
    </row>
    <row r="23" spans="1:8" ht="64.5" customHeight="1">
      <c r="A23" s="142"/>
      <c r="B23" s="14" t="s">
        <v>25</v>
      </c>
      <c r="C23" s="146"/>
      <c r="D23" s="146"/>
      <c r="E23" s="146"/>
      <c r="F23" s="146"/>
      <c r="G23" s="146"/>
      <c r="H23" s="146"/>
    </row>
    <row r="24" spans="1:8" ht="30.75" customHeight="1">
      <c r="A24" s="142"/>
      <c r="B24" s="13" t="s">
        <v>26</v>
      </c>
      <c r="C24" s="146"/>
      <c r="D24" s="146"/>
      <c r="E24" s="146"/>
      <c r="F24" s="146"/>
      <c r="G24" s="146"/>
      <c r="H24" s="146"/>
    </row>
    <row r="25" spans="1:8" ht="30" customHeight="1">
      <c r="A25" s="142"/>
      <c r="B25" s="14" t="s">
        <v>27</v>
      </c>
      <c r="C25" s="149"/>
      <c r="D25" s="149"/>
      <c r="E25" s="149"/>
      <c r="F25" s="149"/>
      <c r="G25" s="149"/>
      <c r="H25" s="149"/>
    </row>
    <row r="26" spans="1:8" ht="30" customHeight="1">
      <c r="A26" s="142"/>
      <c r="B26" s="15" t="s">
        <v>28</v>
      </c>
      <c r="C26" s="142" t="s">
        <v>29</v>
      </c>
      <c r="D26" s="142"/>
      <c r="E26" s="142"/>
      <c r="F26" s="142"/>
      <c r="G26" s="142"/>
      <c r="H26" s="142"/>
    </row>
    <row r="27" spans="1:8" ht="30" customHeight="1">
      <c r="A27" s="142"/>
      <c r="B27" s="13" t="s">
        <v>30</v>
      </c>
      <c r="C27" s="142" t="s">
        <v>29</v>
      </c>
      <c r="D27" s="142"/>
      <c r="E27" s="142"/>
      <c r="F27" s="142"/>
      <c r="G27" s="142"/>
      <c r="H27" s="142"/>
    </row>
    <row r="28" spans="1:8" ht="30" customHeight="1">
      <c r="A28" s="142"/>
      <c r="B28" s="13" t="s">
        <v>31</v>
      </c>
      <c r="C28" s="142" t="s">
        <v>32</v>
      </c>
      <c r="D28" s="142"/>
      <c r="E28" s="142"/>
      <c r="F28" s="142"/>
      <c r="G28" s="142"/>
      <c r="H28" s="142"/>
    </row>
    <row r="29" spans="1:8" ht="30" customHeight="1">
      <c r="A29" s="142"/>
      <c r="B29" s="13" t="s">
        <v>33</v>
      </c>
      <c r="C29" s="142" t="s">
        <v>34</v>
      </c>
      <c r="D29" s="142"/>
      <c r="E29" s="142"/>
      <c r="F29" s="142"/>
      <c r="G29" s="142"/>
      <c r="H29" s="142"/>
    </row>
    <row r="30" spans="1:8" ht="61.5" customHeight="1">
      <c r="A30" s="142"/>
      <c r="B30" s="13" t="s">
        <v>35</v>
      </c>
      <c r="C30" s="147" t="s">
        <v>36</v>
      </c>
      <c r="D30" s="142"/>
      <c r="E30" s="142"/>
      <c r="F30" s="142"/>
      <c r="G30" s="142"/>
      <c r="H30" s="142"/>
    </row>
    <row r="31" spans="1:8" ht="30" customHeight="1">
      <c r="A31" s="142" t="s">
        <v>37</v>
      </c>
      <c r="B31" s="13" t="s">
        <v>38</v>
      </c>
      <c r="C31" s="16" t="s">
        <v>39</v>
      </c>
      <c r="D31" s="16"/>
      <c r="E31" s="156" t="s">
        <v>40</v>
      </c>
      <c r="F31" s="157"/>
      <c r="G31" s="157"/>
      <c r="H31" s="158"/>
    </row>
    <row r="32" spans="1:8" ht="30" customHeight="1">
      <c r="A32" s="142"/>
      <c r="B32" s="13" t="s">
        <v>41</v>
      </c>
      <c r="C32" s="16" t="s">
        <v>39</v>
      </c>
      <c r="D32" s="17"/>
      <c r="E32" s="156" t="s">
        <v>42</v>
      </c>
      <c r="F32" s="157"/>
      <c r="G32" s="157"/>
      <c r="H32" s="158"/>
    </row>
    <row r="33" spans="1:8" ht="30" customHeight="1">
      <c r="A33" s="142"/>
      <c r="B33" s="13" t="s">
        <v>43</v>
      </c>
      <c r="C33" s="16" t="s">
        <v>39</v>
      </c>
      <c r="D33" s="17"/>
      <c r="E33" s="150"/>
      <c r="F33" s="151"/>
      <c r="G33" s="151"/>
      <c r="H33" s="152"/>
    </row>
    <row r="34" spans="1:8" ht="30" customHeight="1">
      <c r="A34" s="142"/>
      <c r="B34" s="13" t="s">
        <v>44</v>
      </c>
      <c r="C34" s="142" t="s">
        <v>45</v>
      </c>
      <c r="D34" s="142"/>
      <c r="E34" s="142"/>
      <c r="F34" s="142"/>
      <c r="G34" s="142"/>
      <c r="H34" s="142"/>
    </row>
    <row r="35" spans="1:8" ht="30" customHeight="1">
      <c r="A35" s="142"/>
      <c r="B35" s="15" t="s">
        <v>46</v>
      </c>
      <c r="C35" s="142" t="s">
        <v>47</v>
      </c>
      <c r="D35" s="142"/>
      <c r="E35" s="142"/>
      <c r="F35" s="142"/>
      <c r="G35" s="159"/>
      <c r="H35" s="159"/>
    </row>
    <row r="36" spans="1:8" ht="30" customHeight="1">
      <c r="A36" s="142"/>
      <c r="B36" s="13" t="s">
        <v>48</v>
      </c>
      <c r="C36" s="18" t="s">
        <v>49</v>
      </c>
      <c r="D36" s="146" t="s">
        <v>50</v>
      </c>
      <c r="E36" s="146"/>
      <c r="F36" s="150"/>
      <c r="G36" s="151"/>
      <c r="H36" s="152"/>
    </row>
    <row r="37" spans="1:8" ht="30" customHeight="1">
      <c r="A37" s="142"/>
      <c r="B37" s="146" t="s">
        <v>51</v>
      </c>
      <c r="C37" s="13" t="s">
        <v>52</v>
      </c>
      <c r="D37" s="146" t="s">
        <v>53</v>
      </c>
      <c r="E37" s="146"/>
      <c r="F37" s="146" t="s">
        <v>54</v>
      </c>
      <c r="G37" s="155"/>
      <c r="H37" s="19" t="s">
        <v>55</v>
      </c>
    </row>
    <row r="38" spans="1:8" ht="30" customHeight="1">
      <c r="A38" s="142"/>
      <c r="B38" s="146"/>
      <c r="C38" s="18" t="s">
        <v>56</v>
      </c>
      <c r="D38" s="146" t="str">
        <f>D36</f>
        <v>○○科</v>
      </c>
      <c r="E38" s="146"/>
      <c r="F38" s="146" t="s">
        <v>57</v>
      </c>
      <c r="G38" s="146"/>
      <c r="H38" s="13" t="s">
        <v>58</v>
      </c>
    </row>
    <row r="39" spans="1:8" ht="30" customHeight="1">
      <c r="A39" s="142"/>
      <c r="B39" s="146"/>
      <c r="C39" s="18" t="s">
        <v>59</v>
      </c>
      <c r="D39" s="146"/>
      <c r="E39" s="146"/>
      <c r="F39" s="146"/>
      <c r="G39" s="146"/>
      <c r="H39" s="13"/>
    </row>
    <row r="40" spans="1:8" ht="30" customHeight="1">
      <c r="A40" s="142"/>
      <c r="B40" s="146"/>
      <c r="C40" s="18" t="s">
        <v>59</v>
      </c>
      <c r="D40" s="146"/>
      <c r="E40" s="146"/>
      <c r="F40" s="146"/>
      <c r="G40" s="146"/>
      <c r="H40" s="13"/>
    </row>
    <row r="41" spans="1:8" ht="30" customHeight="1">
      <c r="A41" s="142"/>
      <c r="B41" s="146"/>
      <c r="C41" s="18" t="s">
        <v>59</v>
      </c>
      <c r="D41" s="146"/>
      <c r="E41" s="146"/>
      <c r="F41" s="146"/>
      <c r="G41" s="146"/>
      <c r="H41" s="13"/>
    </row>
    <row r="42" spans="1:8" ht="30" customHeight="1">
      <c r="A42" s="142"/>
      <c r="B42" s="146"/>
      <c r="C42" s="18" t="s">
        <v>59</v>
      </c>
      <c r="D42" s="146"/>
      <c r="E42" s="146"/>
      <c r="F42" s="146"/>
      <c r="G42" s="146"/>
      <c r="H42" s="13"/>
    </row>
    <row r="43" spans="1:8" ht="30" customHeight="1">
      <c r="A43" s="142"/>
      <c r="B43" s="146"/>
      <c r="C43" s="18" t="s">
        <v>59</v>
      </c>
      <c r="D43" s="146"/>
      <c r="E43" s="146"/>
      <c r="F43" s="146"/>
      <c r="G43" s="146"/>
      <c r="H43" s="13"/>
    </row>
    <row r="44" spans="1:8" ht="30" customHeight="1">
      <c r="A44" s="142"/>
      <c r="B44" s="146"/>
      <c r="C44" s="18" t="s">
        <v>60</v>
      </c>
      <c r="D44" s="146"/>
      <c r="E44" s="146"/>
      <c r="F44" s="146"/>
      <c r="G44" s="146"/>
      <c r="H44" s="13"/>
    </row>
    <row r="45" spans="1:8" ht="30" customHeight="1">
      <c r="A45" s="142"/>
      <c r="B45" s="146"/>
      <c r="C45" s="18" t="s">
        <v>59</v>
      </c>
      <c r="D45" s="146"/>
      <c r="E45" s="146"/>
      <c r="F45" s="146"/>
      <c r="G45" s="146"/>
      <c r="H45" s="13"/>
    </row>
    <row r="46" spans="1:8" ht="30" customHeight="1">
      <c r="A46" s="142"/>
      <c r="B46" s="146"/>
      <c r="C46" s="18" t="s">
        <v>59</v>
      </c>
      <c r="D46" s="146"/>
      <c r="E46" s="146"/>
      <c r="F46" s="146"/>
      <c r="G46" s="146"/>
      <c r="H46" s="13"/>
    </row>
    <row r="47" spans="1:8" ht="30" customHeight="1">
      <c r="A47" s="142"/>
      <c r="B47" s="146"/>
      <c r="C47" s="18" t="s">
        <v>59</v>
      </c>
      <c r="D47" s="146"/>
      <c r="E47" s="146"/>
      <c r="F47" s="146"/>
      <c r="G47" s="146"/>
      <c r="H47" s="13"/>
    </row>
    <row r="48" spans="1:8" ht="30" customHeight="1">
      <c r="A48" s="142"/>
      <c r="B48" s="146"/>
      <c r="C48" s="18" t="s">
        <v>59</v>
      </c>
      <c r="D48" s="146"/>
      <c r="E48" s="146"/>
      <c r="F48" s="146"/>
      <c r="G48" s="146"/>
      <c r="H48" s="13"/>
    </row>
    <row r="49" spans="1:8" ht="30" customHeight="1">
      <c r="A49" s="142"/>
      <c r="B49" s="146"/>
      <c r="C49" s="18" t="s">
        <v>59</v>
      </c>
      <c r="D49" s="146"/>
      <c r="E49" s="146"/>
      <c r="F49" s="146"/>
      <c r="G49" s="146"/>
      <c r="H49" s="13"/>
    </row>
    <row r="50" spans="1:8" ht="30" customHeight="1">
      <c r="A50" s="142"/>
      <c r="B50" s="146"/>
      <c r="C50" s="18" t="s">
        <v>59</v>
      </c>
      <c r="D50" s="146"/>
      <c r="E50" s="146"/>
      <c r="F50" s="146"/>
      <c r="G50" s="146"/>
      <c r="H50" s="13"/>
    </row>
    <row r="51" spans="1:8" ht="30" customHeight="1">
      <c r="A51" s="142"/>
      <c r="B51" s="146"/>
      <c r="C51" s="18" t="s">
        <v>59</v>
      </c>
      <c r="D51" s="146"/>
      <c r="E51" s="146"/>
      <c r="F51" s="146"/>
      <c r="G51" s="146"/>
      <c r="H51" s="13"/>
    </row>
    <row r="52" spans="1:8" ht="30" customHeight="1">
      <c r="A52" s="142"/>
      <c r="B52" s="146"/>
      <c r="C52" s="18" t="s">
        <v>59</v>
      </c>
      <c r="D52" s="146"/>
      <c r="E52" s="146"/>
      <c r="F52" s="146"/>
      <c r="G52" s="146"/>
      <c r="H52" s="13"/>
    </row>
    <row r="53" spans="1:8" ht="30" customHeight="1">
      <c r="A53" s="142"/>
      <c r="B53" s="146"/>
      <c r="C53" s="18" t="s">
        <v>59</v>
      </c>
      <c r="D53" s="146"/>
      <c r="E53" s="146"/>
      <c r="F53" s="146"/>
      <c r="G53" s="146"/>
      <c r="H53" s="13"/>
    </row>
    <row r="54" spans="1:8" ht="30" customHeight="1">
      <c r="A54" s="142"/>
      <c r="B54" s="146"/>
      <c r="C54" s="18" t="s">
        <v>60</v>
      </c>
      <c r="D54" s="146"/>
      <c r="E54" s="146"/>
      <c r="F54" s="146"/>
      <c r="G54" s="146"/>
      <c r="H54" s="13"/>
    </row>
    <row r="55" spans="1:8" ht="30" customHeight="1">
      <c r="A55" s="142"/>
      <c r="B55" s="146"/>
      <c r="C55" s="18" t="s">
        <v>59</v>
      </c>
      <c r="D55" s="146"/>
      <c r="E55" s="146"/>
      <c r="F55" s="146"/>
      <c r="G55" s="146"/>
      <c r="H55" s="13"/>
    </row>
    <row r="56" spans="1:8" ht="30" customHeight="1">
      <c r="A56" s="142"/>
      <c r="B56" s="146"/>
      <c r="C56" s="18" t="s">
        <v>59</v>
      </c>
      <c r="D56" s="146"/>
      <c r="E56" s="146"/>
      <c r="F56" s="146"/>
      <c r="G56" s="146"/>
      <c r="H56" s="13"/>
    </row>
    <row r="57" spans="1:8" ht="30" customHeight="1">
      <c r="A57" s="142"/>
      <c r="B57" s="146"/>
      <c r="C57" s="18" t="s">
        <v>59</v>
      </c>
      <c r="D57" s="146"/>
      <c r="E57" s="146"/>
      <c r="F57" s="146"/>
      <c r="G57" s="146"/>
      <c r="H57" s="13"/>
    </row>
    <row r="58" spans="1:8" ht="30" customHeight="1">
      <c r="A58" s="142"/>
      <c r="B58" s="146"/>
      <c r="C58" s="18" t="s">
        <v>59</v>
      </c>
      <c r="D58" s="146"/>
      <c r="E58" s="146"/>
      <c r="F58" s="146"/>
      <c r="G58" s="146"/>
      <c r="H58" s="13"/>
    </row>
    <row r="59" spans="1:8" ht="30" customHeight="1">
      <c r="A59" s="142" t="s">
        <v>61</v>
      </c>
      <c r="B59" s="13" t="s">
        <v>62</v>
      </c>
      <c r="C59" s="142"/>
      <c r="D59" s="142"/>
      <c r="E59" s="142"/>
      <c r="F59" s="142"/>
      <c r="G59" s="142"/>
      <c r="H59" s="142"/>
    </row>
    <row r="60" spans="1:8" ht="30" customHeight="1">
      <c r="A60" s="142"/>
      <c r="B60" s="13" t="s">
        <v>63</v>
      </c>
      <c r="C60" s="142"/>
      <c r="D60" s="142"/>
      <c r="E60" s="142"/>
      <c r="F60" s="142"/>
      <c r="G60" s="142"/>
      <c r="H60" s="142"/>
    </row>
    <row r="61" spans="1:8" ht="30" customHeight="1">
      <c r="A61" s="142"/>
      <c r="B61" s="13" t="s">
        <v>64</v>
      </c>
      <c r="C61" s="153"/>
      <c r="D61" s="153"/>
      <c r="E61" s="153"/>
      <c r="F61" s="153"/>
      <c r="G61" s="153"/>
      <c r="H61" s="153"/>
    </row>
    <row r="62" spans="1:8" ht="30" customHeight="1">
      <c r="A62" s="142"/>
      <c r="B62" s="13" t="s">
        <v>65</v>
      </c>
      <c r="C62" s="154"/>
      <c r="D62" s="154"/>
      <c r="E62" s="154"/>
      <c r="F62" s="154"/>
      <c r="G62" s="154"/>
      <c r="H62" s="154"/>
    </row>
    <row r="63" spans="1:8" ht="30" customHeight="1">
      <c r="A63" s="142"/>
      <c r="B63" s="13" t="s">
        <v>66</v>
      </c>
      <c r="C63" s="142"/>
      <c r="D63" s="142"/>
      <c r="E63" s="142"/>
      <c r="F63" s="142"/>
      <c r="G63" s="142"/>
      <c r="H63" s="142"/>
    </row>
    <row r="64" spans="1:8" ht="30" customHeight="1">
      <c r="A64" s="142"/>
      <c r="B64" s="13" t="s">
        <v>67</v>
      </c>
      <c r="C64" s="142"/>
      <c r="D64" s="142"/>
      <c r="E64" s="142"/>
      <c r="F64" s="142"/>
      <c r="G64" s="142"/>
      <c r="H64" s="142"/>
    </row>
    <row r="65" spans="1:8" ht="30" customHeight="1">
      <c r="A65" s="142"/>
      <c r="B65" s="13" t="s">
        <v>68</v>
      </c>
      <c r="C65" s="153"/>
      <c r="D65" s="153"/>
      <c r="E65" s="153"/>
      <c r="F65" s="153"/>
      <c r="G65" s="153"/>
      <c r="H65" s="153"/>
    </row>
    <row r="66" spans="1:8" ht="30" customHeight="1">
      <c r="A66" s="142"/>
      <c r="B66" s="13" t="s">
        <v>69</v>
      </c>
      <c r="C66" s="154"/>
      <c r="D66" s="154"/>
      <c r="E66" s="154"/>
      <c r="F66" s="154"/>
      <c r="G66" s="154"/>
      <c r="H66" s="154"/>
    </row>
    <row r="67" spans="1:8" ht="30" customHeight="1">
      <c r="A67" s="142"/>
      <c r="B67" s="13" t="s">
        <v>70</v>
      </c>
      <c r="C67" s="142"/>
      <c r="D67" s="142"/>
      <c r="E67" s="142"/>
      <c r="F67" s="142"/>
      <c r="G67" s="142"/>
      <c r="H67" s="142"/>
    </row>
    <row r="68" spans="1:8" ht="33.950000000000003" customHeight="1">
      <c r="A68" s="147" t="s">
        <v>71</v>
      </c>
      <c r="B68" s="149" t="s">
        <v>72</v>
      </c>
      <c r="C68" s="142" t="s">
        <v>73</v>
      </c>
      <c r="D68" s="142"/>
      <c r="E68" s="142"/>
      <c r="F68" s="142"/>
      <c r="G68" s="142"/>
      <c r="H68" s="142"/>
    </row>
    <row r="69" spans="1:8" ht="33.950000000000003" customHeight="1">
      <c r="A69" s="147"/>
      <c r="B69" s="149"/>
      <c r="C69" s="142" t="s">
        <v>73</v>
      </c>
      <c r="D69" s="142"/>
      <c r="E69" s="142"/>
      <c r="F69" s="142"/>
      <c r="G69" s="142"/>
      <c r="H69" s="142"/>
    </row>
    <row r="70" spans="1:8" ht="30" customHeight="1">
      <c r="A70" s="147" t="s">
        <v>74</v>
      </c>
      <c r="B70" s="13" t="s">
        <v>75</v>
      </c>
      <c r="C70" s="142" t="s">
        <v>76</v>
      </c>
      <c r="D70" s="142"/>
      <c r="E70" s="142"/>
      <c r="F70" s="142"/>
      <c r="G70" s="142"/>
      <c r="H70" s="142"/>
    </row>
    <row r="71" spans="1:8" ht="30" customHeight="1">
      <c r="A71" s="147"/>
      <c r="B71" s="14" t="s">
        <v>77</v>
      </c>
      <c r="C71" s="20" t="s">
        <v>2</v>
      </c>
      <c r="D71" s="146" t="s">
        <v>78</v>
      </c>
      <c r="E71" s="146"/>
      <c r="F71" s="150"/>
      <c r="G71" s="151"/>
      <c r="H71" s="152"/>
    </row>
    <row r="72" spans="1:8" ht="30" customHeight="1">
      <c r="A72" s="147"/>
      <c r="B72" s="13" t="s">
        <v>79</v>
      </c>
      <c r="C72" s="20" t="s">
        <v>2</v>
      </c>
      <c r="D72" s="146" t="s">
        <v>78</v>
      </c>
      <c r="E72" s="146"/>
      <c r="F72" s="150"/>
      <c r="G72" s="151"/>
      <c r="H72" s="152"/>
    </row>
    <row r="73" spans="1:8" ht="30" customHeight="1">
      <c r="A73" s="147"/>
      <c r="B73" s="13" t="s">
        <v>80</v>
      </c>
      <c r="C73" s="148"/>
      <c r="D73" s="148"/>
      <c r="E73" s="148"/>
      <c r="F73" s="148"/>
      <c r="G73" s="148"/>
      <c r="H73" s="148"/>
    </row>
    <row r="74" spans="1:8" ht="30" customHeight="1">
      <c r="A74" s="147"/>
      <c r="B74" s="149" t="s">
        <v>81</v>
      </c>
      <c r="C74" s="146" t="s">
        <v>82</v>
      </c>
      <c r="D74" s="146"/>
      <c r="E74" s="142"/>
      <c r="F74" s="142"/>
      <c r="G74" s="142"/>
      <c r="H74" s="142"/>
    </row>
    <row r="75" spans="1:8" ht="30" customHeight="1">
      <c r="A75" s="147"/>
      <c r="B75" s="149"/>
      <c r="C75" s="146" t="s">
        <v>83</v>
      </c>
      <c r="D75" s="146"/>
      <c r="E75" s="142"/>
      <c r="F75" s="142"/>
      <c r="G75" s="142"/>
      <c r="H75" s="142"/>
    </row>
    <row r="76" spans="1:8" ht="30" customHeight="1">
      <c r="A76" s="147"/>
      <c r="B76" s="149"/>
      <c r="C76" s="146" t="s">
        <v>84</v>
      </c>
      <c r="D76" s="146"/>
      <c r="E76" s="142"/>
      <c r="F76" s="142"/>
      <c r="G76" s="142"/>
      <c r="H76" s="142"/>
    </row>
    <row r="77" spans="1:8" ht="30" customHeight="1">
      <c r="A77" s="147"/>
      <c r="B77" s="21" t="s">
        <v>85</v>
      </c>
      <c r="C77" s="143" t="s">
        <v>86</v>
      </c>
      <c r="D77" s="143"/>
      <c r="E77" s="143"/>
      <c r="F77" s="143"/>
      <c r="G77" s="143"/>
      <c r="H77" s="143"/>
    </row>
    <row r="78" spans="1:8" ht="30" customHeight="1">
      <c r="A78" s="147"/>
      <c r="B78" s="146" t="s">
        <v>87</v>
      </c>
      <c r="C78" s="142" t="s">
        <v>88</v>
      </c>
      <c r="D78" s="142"/>
      <c r="E78" s="142"/>
      <c r="F78" s="142"/>
      <c r="G78" s="142"/>
      <c r="H78" s="142"/>
    </row>
    <row r="79" spans="1:8" ht="30" customHeight="1">
      <c r="A79" s="147"/>
      <c r="B79" s="146"/>
      <c r="C79" s="16" t="s">
        <v>89</v>
      </c>
      <c r="D79" s="16"/>
      <c r="E79" s="16"/>
      <c r="F79" s="22"/>
      <c r="G79" s="23" t="s">
        <v>90</v>
      </c>
      <c r="H79" s="16"/>
    </row>
    <row r="80" spans="1:8" ht="30" customHeight="1">
      <c r="A80" s="147"/>
      <c r="B80" s="144" t="s">
        <v>91</v>
      </c>
      <c r="C80" s="143" t="s">
        <v>92</v>
      </c>
      <c r="D80" s="143"/>
      <c r="E80" s="143"/>
      <c r="F80" s="143"/>
      <c r="G80" s="143"/>
      <c r="H80" s="143"/>
    </row>
    <row r="81" spans="1:8" ht="30" customHeight="1">
      <c r="A81" s="147"/>
      <c r="B81" s="144"/>
      <c r="C81" s="24" t="s">
        <v>93</v>
      </c>
      <c r="D81" s="24"/>
      <c r="E81" s="24"/>
      <c r="F81" s="143"/>
      <c r="G81" s="143"/>
      <c r="H81" s="143"/>
    </row>
    <row r="82" spans="1:8" ht="30" customHeight="1">
      <c r="A82" s="147"/>
      <c r="B82" s="146" t="s">
        <v>94</v>
      </c>
      <c r="C82" s="142" t="s">
        <v>95</v>
      </c>
      <c r="D82" s="142"/>
      <c r="E82" s="142"/>
      <c r="F82" s="142"/>
      <c r="G82" s="142"/>
      <c r="H82" s="142"/>
    </row>
    <row r="83" spans="1:8" ht="30" customHeight="1">
      <c r="A83" s="147"/>
      <c r="B83" s="146"/>
      <c r="C83" s="142" t="s">
        <v>96</v>
      </c>
      <c r="D83" s="142"/>
      <c r="E83" s="142"/>
      <c r="F83" s="142"/>
      <c r="G83" s="142"/>
      <c r="H83" s="142"/>
    </row>
    <row r="84" spans="1:8" ht="30" customHeight="1">
      <c r="A84" s="147"/>
      <c r="B84" s="146"/>
      <c r="C84" s="142" t="s">
        <v>97</v>
      </c>
      <c r="D84" s="142"/>
      <c r="E84" s="142"/>
      <c r="F84" s="142"/>
      <c r="G84" s="142"/>
      <c r="H84" s="142"/>
    </row>
    <row r="85" spans="1:8" ht="30" customHeight="1">
      <c r="A85" s="147"/>
      <c r="B85" s="146"/>
      <c r="C85" s="142" t="s">
        <v>98</v>
      </c>
      <c r="D85" s="142"/>
      <c r="E85" s="142"/>
      <c r="F85" s="142"/>
      <c r="G85" s="142"/>
      <c r="H85" s="142"/>
    </row>
    <row r="86" spans="1:8" ht="30" customHeight="1">
      <c r="A86" s="147"/>
      <c r="B86" s="146"/>
      <c r="C86" s="142" t="s">
        <v>99</v>
      </c>
      <c r="D86" s="142"/>
      <c r="E86" s="142"/>
      <c r="F86" s="142"/>
      <c r="G86" s="142"/>
      <c r="H86" s="142"/>
    </row>
    <row r="87" spans="1:8" ht="30" customHeight="1">
      <c r="A87" s="147"/>
      <c r="B87" s="146"/>
      <c r="C87" s="142" t="s">
        <v>100</v>
      </c>
      <c r="D87" s="142"/>
      <c r="E87" s="142"/>
      <c r="F87" s="142"/>
      <c r="G87" s="142"/>
      <c r="H87" s="142"/>
    </row>
    <row r="88" spans="1:8" ht="30" customHeight="1">
      <c r="A88" s="147"/>
      <c r="B88" s="146"/>
      <c r="C88" s="142" t="s">
        <v>101</v>
      </c>
      <c r="D88" s="142"/>
      <c r="E88" s="142"/>
      <c r="F88" s="142"/>
      <c r="G88" s="142"/>
      <c r="H88" s="142"/>
    </row>
    <row r="89" spans="1:8" ht="29.25" customHeight="1">
      <c r="A89" s="147" t="s">
        <v>102</v>
      </c>
      <c r="B89" s="146" t="s">
        <v>103</v>
      </c>
      <c r="C89" s="145"/>
      <c r="D89" s="145"/>
      <c r="E89" s="145"/>
      <c r="F89" s="145"/>
      <c r="G89" s="145"/>
      <c r="H89" s="145"/>
    </row>
    <row r="90" spans="1:8" ht="29.25" customHeight="1">
      <c r="A90" s="147"/>
      <c r="B90" s="146"/>
      <c r="C90" s="142"/>
      <c r="D90" s="142"/>
      <c r="E90" s="142"/>
      <c r="F90" s="142"/>
      <c r="G90" s="142"/>
      <c r="H90" s="142"/>
    </row>
    <row r="91" spans="1:8" ht="29.25" customHeight="1">
      <c r="A91" s="147"/>
      <c r="B91" s="146"/>
      <c r="C91" s="142"/>
      <c r="D91" s="142"/>
      <c r="E91" s="142"/>
      <c r="F91" s="142"/>
      <c r="G91" s="142"/>
      <c r="H91" s="142"/>
    </row>
    <row r="92" spans="1:8" ht="29.25" customHeight="1">
      <c r="A92" s="147"/>
      <c r="B92" s="13" t="s">
        <v>104</v>
      </c>
      <c r="C92" s="142"/>
      <c r="D92" s="142"/>
      <c r="E92" s="142"/>
      <c r="F92" s="142"/>
      <c r="G92" s="142"/>
      <c r="H92" s="142"/>
    </row>
    <row r="93" spans="1:8" ht="29.25" customHeight="1">
      <c r="A93" s="147"/>
      <c r="B93" s="146" t="s">
        <v>105</v>
      </c>
      <c r="C93" s="142"/>
      <c r="D93" s="142"/>
      <c r="E93" s="142"/>
      <c r="F93" s="142"/>
      <c r="G93" s="142"/>
      <c r="H93" s="142"/>
    </row>
    <row r="94" spans="1:8" ht="29.25" customHeight="1">
      <c r="A94" s="147"/>
      <c r="B94" s="146"/>
      <c r="C94" s="142"/>
      <c r="D94" s="142"/>
      <c r="E94" s="142"/>
      <c r="F94" s="142"/>
      <c r="G94" s="142"/>
      <c r="H94" s="142"/>
    </row>
    <row r="95" spans="1:8" ht="30" customHeight="1">
      <c r="A95" s="142" t="s">
        <v>106</v>
      </c>
      <c r="B95" s="146" t="s">
        <v>103</v>
      </c>
      <c r="C95" s="145"/>
      <c r="D95" s="145"/>
      <c r="E95" s="145"/>
      <c r="F95" s="145"/>
      <c r="G95" s="145"/>
      <c r="H95" s="145"/>
    </row>
    <row r="96" spans="1:8" ht="30" customHeight="1">
      <c r="A96" s="142"/>
      <c r="B96" s="146"/>
      <c r="C96" s="142"/>
      <c r="D96" s="142"/>
      <c r="E96" s="142"/>
      <c r="F96" s="142"/>
      <c r="G96" s="142"/>
      <c r="H96" s="142"/>
    </row>
    <row r="97" spans="1:8" ht="30" customHeight="1">
      <c r="A97" s="142"/>
      <c r="B97" s="146"/>
      <c r="C97" s="142"/>
      <c r="D97" s="142"/>
      <c r="E97" s="142"/>
      <c r="F97" s="142"/>
      <c r="G97" s="142"/>
      <c r="H97" s="142"/>
    </row>
    <row r="98" spans="1:8" ht="30" customHeight="1">
      <c r="A98" s="142"/>
      <c r="B98" s="13" t="s">
        <v>104</v>
      </c>
      <c r="C98" s="142"/>
      <c r="D98" s="142"/>
      <c r="E98" s="142"/>
      <c r="F98" s="142"/>
      <c r="G98" s="142"/>
      <c r="H98" s="142"/>
    </row>
    <row r="99" spans="1:8" ht="30" customHeight="1">
      <c r="A99" s="142"/>
      <c r="B99" s="25" t="s">
        <v>53</v>
      </c>
      <c r="C99" s="142"/>
      <c r="D99" s="142"/>
      <c r="E99" s="142"/>
      <c r="F99" s="142"/>
      <c r="G99" s="142"/>
      <c r="H99" s="142"/>
    </row>
    <row r="100" spans="1:8" ht="30" customHeight="1">
      <c r="A100" s="142"/>
      <c r="B100" s="25" t="s">
        <v>55</v>
      </c>
      <c r="C100" s="142"/>
      <c r="D100" s="142"/>
      <c r="E100" s="142"/>
      <c r="F100" s="142"/>
      <c r="G100" s="142"/>
      <c r="H100" s="142"/>
    </row>
    <row r="101" spans="1:8" ht="30" customHeight="1">
      <c r="A101" s="142"/>
      <c r="B101" s="13" t="s">
        <v>107</v>
      </c>
      <c r="C101" s="142"/>
      <c r="D101" s="142"/>
      <c r="E101" s="142"/>
      <c r="F101" s="142"/>
      <c r="G101" s="142"/>
      <c r="H101" s="142"/>
    </row>
    <row r="102" spans="1:8" ht="30" customHeight="1">
      <c r="A102" s="142"/>
      <c r="B102" s="13" t="s">
        <v>108</v>
      </c>
      <c r="C102" s="142"/>
      <c r="D102" s="142"/>
      <c r="E102" s="142"/>
      <c r="F102" s="142"/>
      <c r="G102" s="142"/>
      <c r="H102" s="142"/>
    </row>
    <row r="103" spans="1:8" ht="30" customHeight="1">
      <c r="A103" s="142"/>
      <c r="B103" s="13" t="s">
        <v>109</v>
      </c>
      <c r="C103" s="142"/>
      <c r="D103" s="142"/>
      <c r="E103" s="142"/>
      <c r="F103" s="142"/>
      <c r="G103" s="142"/>
      <c r="H103" s="142"/>
    </row>
    <row r="104" spans="1:8" ht="30" customHeight="1">
      <c r="A104" s="147" t="s">
        <v>110</v>
      </c>
      <c r="B104" s="146" t="s">
        <v>103</v>
      </c>
      <c r="C104" s="145"/>
      <c r="D104" s="145"/>
      <c r="E104" s="145"/>
      <c r="F104" s="145"/>
      <c r="G104" s="145"/>
      <c r="H104" s="145"/>
    </row>
    <row r="105" spans="1:8" ht="30" customHeight="1">
      <c r="A105" s="142"/>
      <c r="B105" s="146"/>
      <c r="C105" s="142"/>
      <c r="D105" s="142"/>
      <c r="E105" s="142"/>
      <c r="F105" s="142"/>
      <c r="G105" s="142"/>
      <c r="H105" s="142"/>
    </row>
    <row r="106" spans="1:8" ht="30" customHeight="1">
      <c r="A106" s="142"/>
      <c r="B106" s="146"/>
      <c r="C106" s="142"/>
      <c r="D106" s="142"/>
      <c r="E106" s="142"/>
      <c r="F106" s="142"/>
      <c r="G106" s="142"/>
      <c r="H106" s="142"/>
    </row>
    <row r="107" spans="1:8" ht="30" customHeight="1">
      <c r="A107" s="142"/>
      <c r="B107" s="13" t="s">
        <v>104</v>
      </c>
      <c r="C107" s="142"/>
      <c r="D107" s="142"/>
      <c r="E107" s="142"/>
      <c r="F107" s="142"/>
      <c r="G107" s="142"/>
      <c r="H107" s="142"/>
    </row>
    <row r="108" spans="1:8" ht="30" customHeight="1">
      <c r="A108" s="142"/>
      <c r="B108" s="25" t="s">
        <v>53</v>
      </c>
      <c r="C108" s="142"/>
      <c r="D108" s="142"/>
      <c r="E108" s="142"/>
      <c r="F108" s="142"/>
      <c r="G108" s="142"/>
      <c r="H108" s="142"/>
    </row>
    <row r="109" spans="1:8" ht="30" customHeight="1">
      <c r="A109" s="142"/>
      <c r="B109" s="25" t="s">
        <v>55</v>
      </c>
      <c r="C109" s="142"/>
      <c r="D109" s="142"/>
      <c r="E109" s="142"/>
      <c r="F109" s="142"/>
      <c r="G109" s="142"/>
      <c r="H109" s="142"/>
    </row>
    <row r="110" spans="1:8" ht="30" customHeight="1">
      <c r="A110" s="142"/>
      <c r="B110" s="13" t="s">
        <v>107</v>
      </c>
      <c r="C110" s="142"/>
      <c r="D110" s="142"/>
      <c r="E110" s="142"/>
      <c r="F110" s="142"/>
      <c r="G110" s="142"/>
      <c r="H110" s="142"/>
    </row>
    <row r="111" spans="1:8" ht="30" customHeight="1">
      <c r="A111" s="142"/>
      <c r="B111" s="13" t="s">
        <v>108</v>
      </c>
      <c r="C111" s="142"/>
      <c r="D111" s="142"/>
      <c r="E111" s="142"/>
      <c r="F111" s="142"/>
      <c r="G111" s="142"/>
      <c r="H111" s="142"/>
    </row>
    <row r="112" spans="1:8" ht="30" customHeight="1">
      <c r="A112" s="142"/>
      <c r="B112" s="13" t="s">
        <v>111</v>
      </c>
      <c r="C112" s="142"/>
      <c r="D112" s="142"/>
      <c r="E112" s="142"/>
      <c r="F112" s="142"/>
      <c r="G112" s="142"/>
      <c r="H112" s="142"/>
    </row>
    <row r="113" spans="1:8" ht="30" customHeight="1">
      <c r="A113" s="143" t="s">
        <v>426</v>
      </c>
      <c r="B113" s="13" t="s">
        <v>112</v>
      </c>
      <c r="C113" s="142"/>
      <c r="D113" s="142"/>
      <c r="E113" s="142"/>
      <c r="F113" s="142"/>
      <c r="G113" s="142"/>
      <c r="H113" s="142"/>
    </row>
    <row r="114" spans="1:8" ht="30" customHeight="1">
      <c r="A114" s="143"/>
      <c r="B114" s="146" t="s">
        <v>113</v>
      </c>
      <c r="C114" s="142"/>
      <c r="D114" s="142"/>
      <c r="E114" s="142"/>
      <c r="F114" s="142"/>
      <c r="G114" s="142"/>
      <c r="H114" s="142"/>
    </row>
    <row r="115" spans="1:8" ht="30" customHeight="1">
      <c r="A115" s="143"/>
      <c r="B115" s="146"/>
      <c r="C115" s="142"/>
      <c r="D115" s="142"/>
      <c r="E115" s="142"/>
      <c r="F115" s="142"/>
      <c r="G115" s="142"/>
      <c r="H115" s="142"/>
    </row>
    <row r="116" spans="1:8" ht="30" customHeight="1">
      <c r="A116" s="143"/>
      <c r="B116" s="146" t="s">
        <v>114</v>
      </c>
      <c r="C116" s="145"/>
      <c r="D116" s="145"/>
      <c r="E116" s="145"/>
      <c r="F116" s="145"/>
      <c r="G116" s="145"/>
      <c r="H116" s="145"/>
    </row>
    <row r="117" spans="1:8" ht="30" customHeight="1">
      <c r="A117" s="143"/>
      <c r="B117" s="146"/>
      <c r="C117" s="142"/>
      <c r="D117" s="142"/>
      <c r="E117" s="142"/>
      <c r="F117" s="142"/>
      <c r="G117" s="142"/>
      <c r="H117" s="142"/>
    </row>
    <row r="118" spans="1:8" ht="30" customHeight="1">
      <c r="A118" s="143"/>
      <c r="B118" s="146"/>
      <c r="C118" s="142"/>
      <c r="D118" s="142"/>
      <c r="E118" s="142"/>
      <c r="F118" s="142"/>
      <c r="G118" s="142"/>
      <c r="H118" s="142"/>
    </row>
    <row r="119" spans="1:8" ht="30" customHeight="1">
      <c r="A119" s="143"/>
      <c r="B119" s="25" t="s">
        <v>115</v>
      </c>
      <c r="C119" s="142"/>
      <c r="D119" s="142"/>
      <c r="E119" s="142"/>
      <c r="F119" s="142"/>
      <c r="G119" s="142"/>
      <c r="H119" s="142"/>
    </row>
    <row r="120" spans="1:8" ht="30" customHeight="1">
      <c r="A120" s="143"/>
      <c r="B120" s="25" t="s">
        <v>116</v>
      </c>
      <c r="C120" s="142"/>
      <c r="D120" s="142"/>
      <c r="E120" s="142"/>
      <c r="F120" s="142"/>
      <c r="G120" s="142"/>
      <c r="H120" s="142"/>
    </row>
    <row r="121" spans="1:8" ht="30" customHeight="1">
      <c r="A121" s="143"/>
      <c r="B121" s="25" t="s">
        <v>117</v>
      </c>
      <c r="C121" s="142"/>
      <c r="D121" s="142"/>
      <c r="E121" s="142"/>
      <c r="F121" s="142"/>
      <c r="G121" s="142"/>
      <c r="H121" s="142"/>
    </row>
    <row r="122" spans="1:8" ht="30" customHeight="1">
      <c r="A122" s="143"/>
      <c r="B122" s="144" t="s">
        <v>118</v>
      </c>
      <c r="C122" s="145"/>
      <c r="D122" s="145"/>
      <c r="E122" s="145"/>
      <c r="F122" s="145"/>
      <c r="G122" s="145"/>
      <c r="H122" s="145"/>
    </row>
    <row r="123" spans="1:8" ht="30" customHeight="1">
      <c r="A123" s="143"/>
      <c r="B123" s="144"/>
      <c r="C123" s="142"/>
      <c r="D123" s="142"/>
      <c r="E123" s="142"/>
      <c r="F123" s="142"/>
      <c r="G123" s="142"/>
      <c r="H123" s="142"/>
    </row>
    <row r="124" spans="1:8" ht="30" customHeight="1">
      <c r="A124" s="143"/>
      <c r="B124" s="144"/>
      <c r="C124" s="142"/>
      <c r="D124" s="142"/>
      <c r="E124" s="142"/>
      <c r="F124" s="142"/>
      <c r="G124" s="142"/>
      <c r="H124" s="142"/>
    </row>
    <row r="125" spans="1:8" ht="30" customHeight="1">
      <c r="A125" s="143"/>
      <c r="B125" s="13" t="s">
        <v>119</v>
      </c>
      <c r="C125" s="142"/>
      <c r="D125" s="142"/>
      <c r="E125" s="142"/>
      <c r="F125" s="142"/>
      <c r="G125" s="142"/>
      <c r="H125" s="142"/>
    </row>
    <row r="126" spans="1:8">
      <c r="A126" s="2" t="s">
        <v>120</v>
      </c>
    </row>
  </sheetData>
  <mergeCells count="173">
    <mergeCell ref="A11:A16"/>
    <mergeCell ref="C11:H11"/>
    <mergeCell ref="C12:H12"/>
    <mergeCell ref="C13:H13"/>
    <mergeCell ref="C14:H14"/>
    <mergeCell ref="C15:H15"/>
    <mergeCell ref="C16:H16"/>
    <mergeCell ref="F1:H1"/>
    <mergeCell ref="E2:E3"/>
    <mergeCell ref="A6:H6"/>
    <mergeCell ref="A7:A8"/>
    <mergeCell ref="B7:H8"/>
    <mergeCell ref="A9:A10"/>
    <mergeCell ref="B9:H10"/>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F41:G41"/>
    <mergeCell ref="D42:E42"/>
    <mergeCell ref="F42:G42"/>
    <mergeCell ref="D43:E43"/>
    <mergeCell ref="F43:G43"/>
    <mergeCell ref="D50:E50"/>
    <mergeCell ref="F50:G50"/>
    <mergeCell ref="D51:E51"/>
    <mergeCell ref="F51:G51"/>
    <mergeCell ref="D52:E52"/>
    <mergeCell ref="F52:G52"/>
    <mergeCell ref="D47:E47"/>
    <mergeCell ref="F47:G47"/>
    <mergeCell ref="D48:E48"/>
    <mergeCell ref="F48:G48"/>
    <mergeCell ref="D49:E49"/>
    <mergeCell ref="F49:G49"/>
    <mergeCell ref="D56:E56"/>
    <mergeCell ref="F56:G56"/>
    <mergeCell ref="D57:E57"/>
    <mergeCell ref="F57:G57"/>
    <mergeCell ref="D58:E58"/>
    <mergeCell ref="F58:G58"/>
    <mergeCell ref="D53:E53"/>
    <mergeCell ref="F53:G53"/>
    <mergeCell ref="D54:E54"/>
    <mergeCell ref="F54:G54"/>
    <mergeCell ref="D55:E55"/>
    <mergeCell ref="F55:G55"/>
    <mergeCell ref="A59:A67"/>
    <mergeCell ref="C59:H59"/>
    <mergeCell ref="C60:H60"/>
    <mergeCell ref="C61:H61"/>
    <mergeCell ref="C62:H62"/>
    <mergeCell ref="C63:H63"/>
    <mergeCell ref="C64:H64"/>
    <mergeCell ref="C65:H65"/>
    <mergeCell ref="C66:H66"/>
    <mergeCell ref="C67:H67"/>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view="pageBreakPreview" topLeftCell="A29" zoomScaleNormal="100" zoomScaleSheetLayoutView="100" workbookViewId="0">
      <selection activeCell="R32" sqref="R32"/>
    </sheetView>
  </sheetViews>
  <sheetFormatPr defaultColWidth="3.125" defaultRowHeight="15.75"/>
  <cols>
    <col min="1" max="1" width="3.625" style="30" customWidth="1"/>
    <col min="2" max="2" width="5.375" style="30" customWidth="1"/>
    <col min="3" max="3" width="7.125" style="30" customWidth="1"/>
    <col min="4" max="4" width="9"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625" style="30" customWidth="1"/>
    <col min="14" max="14" width="2.625" style="30" customWidth="1"/>
    <col min="15" max="15" width="5.625" style="30" customWidth="1"/>
    <col min="16" max="16" width="3.125" style="30" customWidth="1"/>
    <col min="17" max="17" width="10.625" style="30" customWidth="1"/>
    <col min="18" max="18" width="6.875" style="30" customWidth="1"/>
    <col min="19" max="256" width="3.125" style="30"/>
    <col min="257" max="257" width="3.625" style="30" customWidth="1"/>
    <col min="258" max="258" width="5.375" style="30" customWidth="1"/>
    <col min="259" max="259" width="7.125" style="30" customWidth="1"/>
    <col min="260" max="260" width="9"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625" style="30" customWidth="1"/>
    <col min="270" max="270" width="2.625" style="30" customWidth="1"/>
    <col min="271" max="271" width="5.625" style="30" customWidth="1"/>
    <col min="272" max="272" width="3.125" style="30" customWidth="1"/>
    <col min="273" max="273" width="10.625" style="30" customWidth="1"/>
    <col min="274" max="274" width="6.875" style="30" customWidth="1"/>
    <col min="275" max="512" width="3.125" style="30"/>
    <col min="513" max="513" width="3.625" style="30" customWidth="1"/>
    <col min="514" max="514" width="5.375" style="30" customWidth="1"/>
    <col min="515" max="515" width="7.125" style="30" customWidth="1"/>
    <col min="516" max="516" width="9"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625" style="30" customWidth="1"/>
    <col min="526" max="526" width="2.625" style="30" customWidth="1"/>
    <col min="527" max="527" width="5.625" style="30" customWidth="1"/>
    <col min="528" max="528" width="3.125" style="30" customWidth="1"/>
    <col min="529" max="529" width="10.625" style="30" customWidth="1"/>
    <col min="530" max="530" width="6.875" style="30" customWidth="1"/>
    <col min="531" max="768" width="3.125" style="30"/>
    <col min="769" max="769" width="3.625" style="30" customWidth="1"/>
    <col min="770" max="770" width="5.375" style="30" customWidth="1"/>
    <col min="771" max="771" width="7.125" style="30" customWidth="1"/>
    <col min="772" max="772" width="9"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625" style="30" customWidth="1"/>
    <col min="782" max="782" width="2.625" style="30" customWidth="1"/>
    <col min="783" max="783" width="5.625" style="30" customWidth="1"/>
    <col min="784" max="784" width="3.125" style="30" customWidth="1"/>
    <col min="785" max="785" width="10.625" style="30" customWidth="1"/>
    <col min="786" max="786" width="6.875" style="30" customWidth="1"/>
    <col min="787" max="1024" width="3.125" style="30"/>
    <col min="1025" max="1025" width="3.625" style="30" customWidth="1"/>
    <col min="1026" max="1026" width="5.375" style="30" customWidth="1"/>
    <col min="1027" max="1027" width="7.125" style="30" customWidth="1"/>
    <col min="1028" max="1028" width="9"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625" style="30" customWidth="1"/>
    <col min="1038" max="1038" width="2.625" style="30" customWidth="1"/>
    <col min="1039" max="1039" width="5.625" style="30" customWidth="1"/>
    <col min="1040" max="1040" width="3.125" style="30" customWidth="1"/>
    <col min="1041" max="1041" width="10.625" style="30" customWidth="1"/>
    <col min="1042" max="1042" width="6.875" style="30" customWidth="1"/>
    <col min="1043" max="1280" width="3.125" style="30"/>
    <col min="1281" max="1281" width="3.625" style="30" customWidth="1"/>
    <col min="1282" max="1282" width="5.375" style="30" customWidth="1"/>
    <col min="1283" max="1283" width="7.125" style="30" customWidth="1"/>
    <col min="1284" max="1284" width="9"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625" style="30" customWidth="1"/>
    <col min="1294" max="1294" width="2.625" style="30" customWidth="1"/>
    <col min="1295" max="1295" width="5.625" style="30" customWidth="1"/>
    <col min="1296" max="1296" width="3.125" style="30" customWidth="1"/>
    <col min="1297" max="1297" width="10.625" style="30" customWidth="1"/>
    <col min="1298" max="1298" width="6.875" style="30" customWidth="1"/>
    <col min="1299" max="1536" width="3.125" style="30"/>
    <col min="1537" max="1537" width="3.625" style="30" customWidth="1"/>
    <col min="1538" max="1538" width="5.375" style="30" customWidth="1"/>
    <col min="1539" max="1539" width="7.125" style="30" customWidth="1"/>
    <col min="1540" max="1540" width="9"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625" style="30" customWidth="1"/>
    <col min="1550" max="1550" width="2.625" style="30" customWidth="1"/>
    <col min="1551" max="1551" width="5.625" style="30" customWidth="1"/>
    <col min="1552" max="1552" width="3.125" style="30" customWidth="1"/>
    <col min="1553" max="1553" width="10.625" style="30" customWidth="1"/>
    <col min="1554" max="1554" width="6.875" style="30" customWidth="1"/>
    <col min="1555" max="1792" width="3.125" style="30"/>
    <col min="1793" max="1793" width="3.625" style="30" customWidth="1"/>
    <col min="1794" max="1794" width="5.375" style="30" customWidth="1"/>
    <col min="1795" max="1795" width="7.125" style="30" customWidth="1"/>
    <col min="1796" max="1796" width="9"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625" style="30" customWidth="1"/>
    <col min="1806" max="1806" width="2.625" style="30" customWidth="1"/>
    <col min="1807" max="1807" width="5.625" style="30" customWidth="1"/>
    <col min="1808" max="1808" width="3.125" style="30" customWidth="1"/>
    <col min="1809" max="1809" width="10.625" style="30" customWidth="1"/>
    <col min="1810" max="1810" width="6.875" style="30" customWidth="1"/>
    <col min="1811" max="2048" width="3.125" style="30"/>
    <col min="2049" max="2049" width="3.625" style="30" customWidth="1"/>
    <col min="2050" max="2050" width="5.375" style="30" customWidth="1"/>
    <col min="2051" max="2051" width="7.125" style="30" customWidth="1"/>
    <col min="2052" max="2052" width="9"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625" style="30" customWidth="1"/>
    <col min="2062" max="2062" width="2.625" style="30" customWidth="1"/>
    <col min="2063" max="2063" width="5.625" style="30" customWidth="1"/>
    <col min="2064" max="2064" width="3.125" style="30" customWidth="1"/>
    <col min="2065" max="2065" width="10.625" style="30" customWidth="1"/>
    <col min="2066" max="2066" width="6.875" style="30" customWidth="1"/>
    <col min="2067" max="2304" width="3.125" style="30"/>
    <col min="2305" max="2305" width="3.625" style="30" customWidth="1"/>
    <col min="2306" max="2306" width="5.375" style="30" customWidth="1"/>
    <col min="2307" max="2307" width="7.125" style="30" customWidth="1"/>
    <col min="2308" max="2308" width="9"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625" style="30" customWidth="1"/>
    <col min="2318" max="2318" width="2.625" style="30" customWidth="1"/>
    <col min="2319" max="2319" width="5.625" style="30" customWidth="1"/>
    <col min="2320" max="2320" width="3.125" style="30" customWidth="1"/>
    <col min="2321" max="2321" width="10.625" style="30" customWidth="1"/>
    <col min="2322" max="2322" width="6.875" style="30" customWidth="1"/>
    <col min="2323" max="2560" width="3.125" style="30"/>
    <col min="2561" max="2561" width="3.625" style="30" customWidth="1"/>
    <col min="2562" max="2562" width="5.375" style="30" customWidth="1"/>
    <col min="2563" max="2563" width="7.125" style="30" customWidth="1"/>
    <col min="2564" max="2564" width="9"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625" style="30" customWidth="1"/>
    <col min="2574" max="2574" width="2.625" style="30" customWidth="1"/>
    <col min="2575" max="2575" width="5.625" style="30" customWidth="1"/>
    <col min="2576" max="2576" width="3.125" style="30" customWidth="1"/>
    <col min="2577" max="2577" width="10.625" style="30" customWidth="1"/>
    <col min="2578" max="2578" width="6.875" style="30" customWidth="1"/>
    <col min="2579" max="2816" width="3.125" style="30"/>
    <col min="2817" max="2817" width="3.625" style="30" customWidth="1"/>
    <col min="2818" max="2818" width="5.375" style="30" customWidth="1"/>
    <col min="2819" max="2819" width="7.125" style="30" customWidth="1"/>
    <col min="2820" max="2820" width="9"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625" style="30" customWidth="1"/>
    <col min="2830" max="2830" width="2.625" style="30" customWidth="1"/>
    <col min="2831" max="2831" width="5.625" style="30" customWidth="1"/>
    <col min="2832" max="2832" width="3.125" style="30" customWidth="1"/>
    <col min="2833" max="2833" width="10.625" style="30" customWidth="1"/>
    <col min="2834" max="2834" width="6.875" style="30" customWidth="1"/>
    <col min="2835" max="3072" width="3.125" style="30"/>
    <col min="3073" max="3073" width="3.625" style="30" customWidth="1"/>
    <col min="3074" max="3074" width="5.375" style="30" customWidth="1"/>
    <col min="3075" max="3075" width="7.125" style="30" customWidth="1"/>
    <col min="3076" max="3076" width="9"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625" style="30" customWidth="1"/>
    <col min="3086" max="3086" width="2.625" style="30" customWidth="1"/>
    <col min="3087" max="3087" width="5.625" style="30" customWidth="1"/>
    <col min="3088" max="3088" width="3.125" style="30" customWidth="1"/>
    <col min="3089" max="3089" width="10.625" style="30" customWidth="1"/>
    <col min="3090" max="3090" width="6.875" style="30" customWidth="1"/>
    <col min="3091" max="3328" width="3.125" style="30"/>
    <col min="3329" max="3329" width="3.625" style="30" customWidth="1"/>
    <col min="3330" max="3330" width="5.375" style="30" customWidth="1"/>
    <col min="3331" max="3331" width="7.125" style="30" customWidth="1"/>
    <col min="3332" max="3332" width="9"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625" style="30" customWidth="1"/>
    <col min="3342" max="3342" width="2.625" style="30" customWidth="1"/>
    <col min="3343" max="3343" width="5.625" style="30" customWidth="1"/>
    <col min="3344" max="3344" width="3.125" style="30" customWidth="1"/>
    <col min="3345" max="3345" width="10.625" style="30" customWidth="1"/>
    <col min="3346" max="3346" width="6.875" style="30" customWidth="1"/>
    <col min="3347" max="3584" width="3.125" style="30"/>
    <col min="3585" max="3585" width="3.625" style="30" customWidth="1"/>
    <col min="3586" max="3586" width="5.375" style="30" customWidth="1"/>
    <col min="3587" max="3587" width="7.125" style="30" customWidth="1"/>
    <col min="3588" max="3588" width="9"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625" style="30" customWidth="1"/>
    <col min="3598" max="3598" width="2.625" style="30" customWidth="1"/>
    <col min="3599" max="3599" width="5.625" style="30" customWidth="1"/>
    <col min="3600" max="3600" width="3.125" style="30" customWidth="1"/>
    <col min="3601" max="3601" width="10.625" style="30" customWidth="1"/>
    <col min="3602" max="3602" width="6.875" style="30" customWidth="1"/>
    <col min="3603" max="3840" width="3.125" style="30"/>
    <col min="3841" max="3841" width="3.625" style="30" customWidth="1"/>
    <col min="3842" max="3842" width="5.375" style="30" customWidth="1"/>
    <col min="3843" max="3843" width="7.125" style="30" customWidth="1"/>
    <col min="3844" max="3844" width="9"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625" style="30" customWidth="1"/>
    <col min="3854" max="3854" width="2.625" style="30" customWidth="1"/>
    <col min="3855" max="3855" width="5.625" style="30" customWidth="1"/>
    <col min="3856" max="3856" width="3.125" style="30" customWidth="1"/>
    <col min="3857" max="3857" width="10.625" style="30" customWidth="1"/>
    <col min="3858" max="3858" width="6.875" style="30" customWidth="1"/>
    <col min="3859" max="4096" width="3.125" style="30"/>
    <col min="4097" max="4097" width="3.625" style="30" customWidth="1"/>
    <col min="4098" max="4098" width="5.375" style="30" customWidth="1"/>
    <col min="4099" max="4099" width="7.125" style="30" customWidth="1"/>
    <col min="4100" max="4100" width="9"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625" style="30" customWidth="1"/>
    <col min="4110" max="4110" width="2.625" style="30" customWidth="1"/>
    <col min="4111" max="4111" width="5.625" style="30" customWidth="1"/>
    <col min="4112" max="4112" width="3.125" style="30" customWidth="1"/>
    <col min="4113" max="4113" width="10.625" style="30" customWidth="1"/>
    <col min="4114" max="4114" width="6.875" style="30" customWidth="1"/>
    <col min="4115" max="4352" width="3.125" style="30"/>
    <col min="4353" max="4353" width="3.625" style="30" customWidth="1"/>
    <col min="4354" max="4354" width="5.375" style="30" customWidth="1"/>
    <col min="4355" max="4355" width="7.125" style="30" customWidth="1"/>
    <col min="4356" max="4356" width="9"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625" style="30" customWidth="1"/>
    <col min="4366" max="4366" width="2.625" style="30" customWidth="1"/>
    <col min="4367" max="4367" width="5.625" style="30" customWidth="1"/>
    <col min="4368" max="4368" width="3.125" style="30" customWidth="1"/>
    <col min="4369" max="4369" width="10.625" style="30" customWidth="1"/>
    <col min="4370" max="4370" width="6.875" style="30" customWidth="1"/>
    <col min="4371" max="4608" width="3.125" style="30"/>
    <col min="4609" max="4609" width="3.625" style="30" customWidth="1"/>
    <col min="4610" max="4610" width="5.375" style="30" customWidth="1"/>
    <col min="4611" max="4611" width="7.125" style="30" customWidth="1"/>
    <col min="4612" max="4612" width="9"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625" style="30" customWidth="1"/>
    <col min="4622" max="4622" width="2.625" style="30" customWidth="1"/>
    <col min="4623" max="4623" width="5.625" style="30" customWidth="1"/>
    <col min="4624" max="4624" width="3.125" style="30" customWidth="1"/>
    <col min="4625" max="4625" width="10.625" style="30" customWidth="1"/>
    <col min="4626" max="4626" width="6.875" style="30" customWidth="1"/>
    <col min="4627" max="4864" width="3.125" style="30"/>
    <col min="4865" max="4865" width="3.625" style="30" customWidth="1"/>
    <col min="4866" max="4866" width="5.375" style="30" customWidth="1"/>
    <col min="4867" max="4867" width="7.125" style="30" customWidth="1"/>
    <col min="4868" max="4868" width="9"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625" style="30" customWidth="1"/>
    <col min="4878" max="4878" width="2.625" style="30" customWidth="1"/>
    <col min="4879" max="4879" width="5.625" style="30" customWidth="1"/>
    <col min="4880" max="4880" width="3.125" style="30" customWidth="1"/>
    <col min="4881" max="4881" width="10.625" style="30" customWidth="1"/>
    <col min="4882" max="4882" width="6.875" style="30" customWidth="1"/>
    <col min="4883" max="5120" width="3.125" style="30"/>
    <col min="5121" max="5121" width="3.625" style="30" customWidth="1"/>
    <col min="5122" max="5122" width="5.375" style="30" customWidth="1"/>
    <col min="5123" max="5123" width="7.125" style="30" customWidth="1"/>
    <col min="5124" max="5124" width="9"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625" style="30" customWidth="1"/>
    <col min="5134" max="5134" width="2.625" style="30" customWidth="1"/>
    <col min="5135" max="5135" width="5.625" style="30" customWidth="1"/>
    <col min="5136" max="5136" width="3.125" style="30" customWidth="1"/>
    <col min="5137" max="5137" width="10.625" style="30" customWidth="1"/>
    <col min="5138" max="5138" width="6.875" style="30" customWidth="1"/>
    <col min="5139" max="5376" width="3.125" style="30"/>
    <col min="5377" max="5377" width="3.625" style="30" customWidth="1"/>
    <col min="5378" max="5378" width="5.375" style="30" customWidth="1"/>
    <col min="5379" max="5379" width="7.125" style="30" customWidth="1"/>
    <col min="5380" max="5380" width="9"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625" style="30" customWidth="1"/>
    <col min="5390" max="5390" width="2.625" style="30" customWidth="1"/>
    <col min="5391" max="5391" width="5.625" style="30" customWidth="1"/>
    <col min="5392" max="5392" width="3.125" style="30" customWidth="1"/>
    <col min="5393" max="5393" width="10.625" style="30" customWidth="1"/>
    <col min="5394" max="5394" width="6.875" style="30" customWidth="1"/>
    <col min="5395" max="5632" width="3.125" style="30"/>
    <col min="5633" max="5633" width="3.625" style="30" customWidth="1"/>
    <col min="5634" max="5634" width="5.375" style="30" customWidth="1"/>
    <col min="5635" max="5635" width="7.125" style="30" customWidth="1"/>
    <col min="5636" max="5636" width="9"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625" style="30" customWidth="1"/>
    <col min="5646" max="5646" width="2.625" style="30" customWidth="1"/>
    <col min="5647" max="5647" width="5.625" style="30" customWidth="1"/>
    <col min="5648" max="5648" width="3.125" style="30" customWidth="1"/>
    <col min="5649" max="5649" width="10.625" style="30" customWidth="1"/>
    <col min="5650" max="5650" width="6.875" style="30" customWidth="1"/>
    <col min="5651" max="5888" width="3.125" style="30"/>
    <col min="5889" max="5889" width="3.625" style="30" customWidth="1"/>
    <col min="5890" max="5890" width="5.375" style="30" customWidth="1"/>
    <col min="5891" max="5891" width="7.125" style="30" customWidth="1"/>
    <col min="5892" max="5892" width="9"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625" style="30" customWidth="1"/>
    <col min="5902" max="5902" width="2.625" style="30" customWidth="1"/>
    <col min="5903" max="5903" width="5.625" style="30" customWidth="1"/>
    <col min="5904" max="5904" width="3.125" style="30" customWidth="1"/>
    <col min="5905" max="5905" width="10.625" style="30" customWidth="1"/>
    <col min="5906" max="5906" width="6.875" style="30" customWidth="1"/>
    <col min="5907" max="6144" width="3.125" style="30"/>
    <col min="6145" max="6145" width="3.625" style="30" customWidth="1"/>
    <col min="6146" max="6146" width="5.375" style="30" customWidth="1"/>
    <col min="6147" max="6147" width="7.125" style="30" customWidth="1"/>
    <col min="6148" max="6148" width="9"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625" style="30" customWidth="1"/>
    <col min="6158" max="6158" width="2.625" style="30" customWidth="1"/>
    <col min="6159" max="6159" width="5.625" style="30" customWidth="1"/>
    <col min="6160" max="6160" width="3.125" style="30" customWidth="1"/>
    <col min="6161" max="6161" width="10.625" style="30" customWidth="1"/>
    <col min="6162" max="6162" width="6.875" style="30" customWidth="1"/>
    <col min="6163" max="6400" width="3.125" style="30"/>
    <col min="6401" max="6401" width="3.625" style="30" customWidth="1"/>
    <col min="6402" max="6402" width="5.375" style="30" customWidth="1"/>
    <col min="6403" max="6403" width="7.125" style="30" customWidth="1"/>
    <col min="6404" max="6404" width="9"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625" style="30" customWidth="1"/>
    <col min="6414" max="6414" width="2.625" style="30" customWidth="1"/>
    <col min="6415" max="6415" width="5.625" style="30" customWidth="1"/>
    <col min="6416" max="6416" width="3.125" style="30" customWidth="1"/>
    <col min="6417" max="6417" width="10.625" style="30" customWidth="1"/>
    <col min="6418" max="6418" width="6.875" style="30" customWidth="1"/>
    <col min="6419" max="6656" width="3.125" style="30"/>
    <col min="6657" max="6657" width="3.625" style="30" customWidth="1"/>
    <col min="6658" max="6658" width="5.375" style="30" customWidth="1"/>
    <col min="6659" max="6659" width="7.125" style="30" customWidth="1"/>
    <col min="6660" max="6660" width="9"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625" style="30" customWidth="1"/>
    <col min="6670" max="6670" width="2.625" style="30" customWidth="1"/>
    <col min="6671" max="6671" width="5.625" style="30" customWidth="1"/>
    <col min="6672" max="6672" width="3.125" style="30" customWidth="1"/>
    <col min="6673" max="6673" width="10.625" style="30" customWidth="1"/>
    <col min="6674" max="6674" width="6.875" style="30" customWidth="1"/>
    <col min="6675" max="6912" width="3.125" style="30"/>
    <col min="6913" max="6913" width="3.625" style="30" customWidth="1"/>
    <col min="6914" max="6914" width="5.375" style="30" customWidth="1"/>
    <col min="6915" max="6915" width="7.125" style="30" customWidth="1"/>
    <col min="6916" max="6916" width="9"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625" style="30" customWidth="1"/>
    <col min="6926" max="6926" width="2.625" style="30" customWidth="1"/>
    <col min="6927" max="6927" width="5.625" style="30" customWidth="1"/>
    <col min="6928" max="6928" width="3.125" style="30" customWidth="1"/>
    <col min="6929" max="6929" width="10.625" style="30" customWidth="1"/>
    <col min="6930" max="6930" width="6.875" style="30" customWidth="1"/>
    <col min="6931" max="7168" width="3.125" style="30"/>
    <col min="7169" max="7169" width="3.625" style="30" customWidth="1"/>
    <col min="7170" max="7170" width="5.375" style="30" customWidth="1"/>
    <col min="7171" max="7171" width="7.125" style="30" customWidth="1"/>
    <col min="7172" max="7172" width="9"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625" style="30" customWidth="1"/>
    <col min="7182" max="7182" width="2.625" style="30" customWidth="1"/>
    <col min="7183" max="7183" width="5.625" style="30" customWidth="1"/>
    <col min="7184" max="7184" width="3.125" style="30" customWidth="1"/>
    <col min="7185" max="7185" width="10.625" style="30" customWidth="1"/>
    <col min="7186" max="7186" width="6.875" style="30" customWidth="1"/>
    <col min="7187" max="7424" width="3.125" style="30"/>
    <col min="7425" max="7425" width="3.625" style="30" customWidth="1"/>
    <col min="7426" max="7426" width="5.375" style="30" customWidth="1"/>
    <col min="7427" max="7427" width="7.125" style="30" customWidth="1"/>
    <col min="7428" max="7428" width="9"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625" style="30" customWidth="1"/>
    <col min="7438" max="7438" width="2.625" style="30" customWidth="1"/>
    <col min="7439" max="7439" width="5.625" style="30" customWidth="1"/>
    <col min="7440" max="7440" width="3.125" style="30" customWidth="1"/>
    <col min="7441" max="7441" width="10.625" style="30" customWidth="1"/>
    <col min="7442" max="7442" width="6.875" style="30" customWidth="1"/>
    <col min="7443" max="7680" width="3.125" style="30"/>
    <col min="7681" max="7681" width="3.625" style="30" customWidth="1"/>
    <col min="7682" max="7682" width="5.375" style="30" customWidth="1"/>
    <col min="7683" max="7683" width="7.125" style="30" customWidth="1"/>
    <col min="7684" max="7684" width="9"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625" style="30" customWidth="1"/>
    <col min="7694" max="7694" width="2.625" style="30" customWidth="1"/>
    <col min="7695" max="7695" width="5.625" style="30" customWidth="1"/>
    <col min="7696" max="7696" width="3.125" style="30" customWidth="1"/>
    <col min="7697" max="7697" width="10.625" style="30" customWidth="1"/>
    <col min="7698" max="7698" width="6.875" style="30" customWidth="1"/>
    <col min="7699" max="7936" width="3.125" style="30"/>
    <col min="7937" max="7937" width="3.625" style="30" customWidth="1"/>
    <col min="7938" max="7938" width="5.375" style="30" customWidth="1"/>
    <col min="7939" max="7939" width="7.125" style="30" customWidth="1"/>
    <col min="7940" max="7940" width="9"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625" style="30" customWidth="1"/>
    <col min="7950" max="7950" width="2.625" style="30" customWidth="1"/>
    <col min="7951" max="7951" width="5.625" style="30" customWidth="1"/>
    <col min="7952" max="7952" width="3.125" style="30" customWidth="1"/>
    <col min="7953" max="7953" width="10.625" style="30" customWidth="1"/>
    <col min="7954" max="7954" width="6.875" style="30" customWidth="1"/>
    <col min="7955" max="8192" width="3.125" style="30"/>
    <col min="8193" max="8193" width="3.625" style="30" customWidth="1"/>
    <col min="8194" max="8194" width="5.375" style="30" customWidth="1"/>
    <col min="8195" max="8195" width="7.125" style="30" customWidth="1"/>
    <col min="8196" max="8196" width="9"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625" style="30" customWidth="1"/>
    <col min="8206" max="8206" width="2.625" style="30" customWidth="1"/>
    <col min="8207" max="8207" width="5.625" style="30" customWidth="1"/>
    <col min="8208" max="8208" width="3.125" style="30" customWidth="1"/>
    <col min="8209" max="8209" width="10.625" style="30" customWidth="1"/>
    <col min="8210" max="8210" width="6.875" style="30" customWidth="1"/>
    <col min="8211" max="8448" width="3.125" style="30"/>
    <col min="8449" max="8449" width="3.625" style="30" customWidth="1"/>
    <col min="8450" max="8450" width="5.375" style="30" customWidth="1"/>
    <col min="8451" max="8451" width="7.125" style="30" customWidth="1"/>
    <col min="8452" max="8452" width="9"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625" style="30" customWidth="1"/>
    <col min="8462" max="8462" width="2.625" style="30" customWidth="1"/>
    <col min="8463" max="8463" width="5.625" style="30" customWidth="1"/>
    <col min="8464" max="8464" width="3.125" style="30" customWidth="1"/>
    <col min="8465" max="8465" width="10.625" style="30" customWidth="1"/>
    <col min="8466" max="8466" width="6.875" style="30" customWidth="1"/>
    <col min="8467" max="8704" width="3.125" style="30"/>
    <col min="8705" max="8705" width="3.625" style="30" customWidth="1"/>
    <col min="8706" max="8706" width="5.375" style="30" customWidth="1"/>
    <col min="8707" max="8707" width="7.125" style="30" customWidth="1"/>
    <col min="8708" max="8708" width="9"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625" style="30" customWidth="1"/>
    <col min="8718" max="8718" width="2.625" style="30" customWidth="1"/>
    <col min="8719" max="8719" width="5.625" style="30" customWidth="1"/>
    <col min="8720" max="8720" width="3.125" style="30" customWidth="1"/>
    <col min="8721" max="8721" width="10.625" style="30" customWidth="1"/>
    <col min="8722" max="8722" width="6.875" style="30" customWidth="1"/>
    <col min="8723" max="8960" width="3.125" style="30"/>
    <col min="8961" max="8961" width="3.625" style="30" customWidth="1"/>
    <col min="8962" max="8962" width="5.375" style="30" customWidth="1"/>
    <col min="8963" max="8963" width="7.125" style="30" customWidth="1"/>
    <col min="8964" max="8964" width="9"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625" style="30" customWidth="1"/>
    <col min="8974" max="8974" width="2.625" style="30" customWidth="1"/>
    <col min="8975" max="8975" width="5.625" style="30" customWidth="1"/>
    <col min="8976" max="8976" width="3.125" style="30" customWidth="1"/>
    <col min="8977" max="8977" width="10.625" style="30" customWidth="1"/>
    <col min="8978" max="8978" width="6.875" style="30" customWidth="1"/>
    <col min="8979" max="9216" width="3.125" style="30"/>
    <col min="9217" max="9217" width="3.625" style="30" customWidth="1"/>
    <col min="9218" max="9218" width="5.375" style="30" customWidth="1"/>
    <col min="9219" max="9219" width="7.125" style="30" customWidth="1"/>
    <col min="9220" max="9220" width="9"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625" style="30" customWidth="1"/>
    <col min="9230" max="9230" width="2.625" style="30" customWidth="1"/>
    <col min="9231" max="9231" width="5.625" style="30" customWidth="1"/>
    <col min="9232" max="9232" width="3.125" style="30" customWidth="1"/>
    <col min="9233" max="9233" width="10.625" style="30" customWidth="1"/>
    <col min="9234" max="9234" width="6.875" style="30" customWidth="1"/>
    <col min="9235" max="9472" width="3.125" style="30"/>
    <col min="9473" max="9473" width="3.625" style="30" customWidth="1"/>
    <col min="9474" max="9474" width="5.375" style="30" customWidth="1"/>
    <col min="9475" max="9475" width="7.125" style="30" customWidth="1"/>
    <col min="9476" max="9476" width="9"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625" style="30" customWidth="1"/>
    <col min="9486" max="9486" width="2.625" style="30" customWidth="1"/>
    <col min="9487" max="9487" width="5.625" style="30" customWidth="1"/>
    <col min="9488" max="9488" width="3.125" style="30" customWidth="1"/>
    <col min="9489" max="9489" width="10.625" style="30" customWidth="1"/>
    <col min="9490" max="9490" width="6.875" style="30" customWidth="1"/>
    <col min="9491" max="9728" width="3.125" style="30"/>
    <col min="9729" max="9729" width="3.625" style="30" customWidth="1"/>
    <col min="9730" max="9730" width="5.375" style="30" customWidth="1"/>
    <col min="9731" max="9731" width="7.125" style="30" customWidth="1"/>
    <col min="9732" max="9732" width="9"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625" style="30" customWidth="1"/>
    <col min="9742" max="9742" width="2.625" style="30" customWidth="1"/>
    <col min="9743" max="9743" width="5.625" style="30" customWidth="1"/>
    <col min="9744" max="9744" width="3.125" style="30" customWidth="1"/>
    <col min="9745" max="9745" width="10.625" style="30" customWidth="1"/>
    <col min="9746" max="9746" width="6.875" style="30" customWidth="1"/>
    <col min="9747" max="9984" width="3.125" style="30"/>
    <col min="9985" max="9985" width="3.625" style="30" customWidth="1"/>
    <col min="9986" max="9986" width="5.375" style="30" customWidth="1"/>
    <col min="9987" max="9987" width="7.125" style="30" customWidth="1"/>
    <col min="9988" max="9988" width="9"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625" style="30" customWidth="1"/>
    <col min="9998" max="9998" width="2.625" style="30" customWidth="1"/>
    <col min="9999" max="9999" width="5.625" style="30" customWidth="1"/>
    <col min="10000" max="10000" width="3.125" style="30" customWidth="1"/>
    <col min="10001" max="10001" width="10.625" style="30" customWidth="1"/>
    <col min="10002" max="10002" width="6.875" style="30" customWidth="1"/>
    <col min="10003" max="10240" width="3.125" style="30"/>
    <col min="10241" max="10241" width="3.625" style="30" customWidth="1"/>
    <col min="10242" max="10242" width="5.375" style="30" customWidth="1"/>
    <col min="10243" max="10243" width="7.125" style="30" customWidth="1"/>
    <col min="10244" max="10244" width="9"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625" style="30" customWidth="1"/>
    <col min="10254" max="10254" width="2.625" style="30" customWidth="1"/>
    <col min="10255" max="10255" width="5.625" style="30" customWidth="1"/>
    <col min="10256" max="10256" width="3.125" style="30" customWidth="1"/>
    <col min="10257" max="10257" width="10.625" style="30" customWidth="1"/>
    <col min="10258" max="10258" width="6.875" style="30" customWidth="1"/>
    <col min="10259" max="10496" width="3.125" style="30"/>
    <col min="10497" max="10497" width="3.625" style="30" customWidth="1"/>
    <col min="10498" max="10498" width="5.375" style="30" customWidth="1"/>
    <col min="10499" max="10499" width="7.125" style="30" customWidth="1"/>
    <col min="10500" max="10500" width="9"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625" style="30" customWidth="1"/>
    <col min="10510" max="10510" width="2.625" style="30" customWidth="1"/>
    <col min="10511" max="10511" width="5.625" style="30" customWidth="1"/>
    <col min="10512" max="10512" width="3.125" style="30" customWidth="1"/>
    <col min="10513" max="10513" width="10.625" style="30" customWidth="1"/>
    <col min="10514" max="10514" width="6.875" style="30" customWidth="1"/>
    <col min="10515" max="10752" width="3.125" style="30"/>
    <col min="10753" max="10753" width="3.625" style="30" customWidth="1"/>
    <col min="10754" max="10754" width="5.375" style="30" customWidth="1"/>
    <col min="10755" max="10755" width="7.125" style="30" customWidth="1"/>
    <col min="10756" max="10756" width="9"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625" style="30" customWidth="1"/>
    <col min="10766" max="10766" width="2.625" style="30" customWidth="1"/>
    <col min="10767" max="10767" width="5.625" style="30" customWidth="1"/>
    <col min="10768" max="10768" width="3.125" style="30" customWidth="1"/>
    <col min="10769" max="10769" width="10.625" style="30" customWidth="1"/>
    <col min="10770" max="10770" width="6.875" style="30" customWidth="1"/>
    <col min="10771" max="11008" width="3.125" style="30"/>
    <col min="11009" max="11009" width="3.625" style="30" customWidth="1"/>
    <col min="11010" max="11010" width="5.375" style="30" customWidth="1"/>
    <col min="11011" max="11011" width="7.125" style="30" customWidth="1"/>
    <col min="11012" max="11012" width="9"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625" style="30" customWidth="1"/>
    <col min="11022" max="11022" width="2.625" style="30" customWidth="1"/>
    <col min="11023" max="11023" width="5.625" style="30" customWidth="1"/>
    <col min="11024" max="11024" width="3.125" style="30" customWidth="1"/>
    <col min="11025" max="11025" width="10.625" style="30" customWidth="1"/>
    <col min="11026" max="11026" width="6.875" style="30" customWidth="1"/>
    <col min="11027" max="11264" width="3.125" style="30"/>
    <col min="11265" max="11265" width="3.625" style="30" customWidth="1"/>
    <col min="11266" max="11266" width="5.375" style="30" customWidth="1"/>
    <col min="11267" max="11267" width="7.125" style="30" customWidth="1"/>
    <col min="11268" max="11268" width="9"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625" style="30" customWidth="1"/>
    <col min="11278" max="11278" width="2.625" style="30" customWidth="1"/>
    <col min="11279" max="11279" width="5.625" style="30" customWidth="1"/>
    <col min="11280" max="11280" width="3.125" style="30" customWidth="1"/>
    <col min="11281" max="11281" width="10.625" style="30" customWidth="1"/>
    <col min="11282" max="11282" width="6.875" style="30" customWidth="1"/>
    <col min="11283" max="11520" width="3.125" style="30"/>
    <col min="11521" max="11521" width="3.625" style="30" customWidth="1"/>
    <col min="11522" max="11522" width="5.375" style="30" customWidth="1"/>
    <col min="11523" max="11523" width="7.125" style="30" customWidth="1"/>
    <col min="11524" max="11524" width="9"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625" style="30" customWidth="1"/>
    <col min="11534" max="11534" width="2.625" style="30" customWidth="1"/>
    <col min="11535" max="11535" width="5.625" style="30" customWidth="1"/>
    <col min="11536" max="11536" width="3.125" style="30" customWidth="1"/>
    <col min="11537" max="11537" width="10.625" style="30" customWidth="1"/>
    <col min="11538" max="11538" width="6.875" style="30" customWidth="1"/>
    <col min="11539" max="11776" width="3.125" style="30"/>
    <col min="11777" max="11777" width="3.625" style="30" customWidth="1"/>
    <col min="11778" max="11778" width="5.375" style="30" customWidth="1"/>
    <col min="11779" max="11779" width="7.125" style="30" customWidth="1"/>
    <col min="11780" max="11780" width="9"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625" style="30" customWidth="1"/>
    <col min="11790" max="11790" width="2.625" style="30" customWidth="1"/>
    <col min="11791" max="11791" width="5.625" style="30" customWidth="1"/>
    <col min="11792" max="11792" width="3.125" style="30" customWidth="1"/>
    <col min="11793" max="11793" width="10.625" style="30" customWidth="1"/>
    <col min="11794" max="11794" width="6.875" style="30" customWidth="1"/>
    <col min="11795" max="12032" width="3.125" style="30"/>
    <col min="12033" max="12033" width="3.625" style="30" customWidth="1"/>
    <col min="12034" max="12034" width="5.375" style="30" customWidth="1"/>
    <col min="12035" max="12035" width="7.125" style="30" customWidth="1"/>
    <col min="12036" max="12036" width="9"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625" style="30" customWidth="1"/>
    <col min="12046" max="12046" width="2.625" style="30" customWidth="1"/>
    <col min="12047" max="12047" width="5.625" style="30" customWidth="1"/>
    <col min="12048" max="12048" width="3.125" style="30" customWidth="1"/>
    <col min="12049" max="12049" width="10.625" style="30" customWidth="1"/>
    <col min="12050" max="12050" width="6.875" style="30" customWidth="1"/>
    <col min="12051" max="12288" width="3.125" style="30"/>
    <col min="12289" max="12289" width="3.625" style="30" customWidth="1"/>
    <col min="12290" max="12290" width="5.375" style="30" customWidth="1"/>
    <col min="12291" max="12291" width="7.125" style="30" customWidth="1"/>
    <col min="12292" max="12292" width="9"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625" style="30" customWidth="1"/>
    <col min="12302" max="12302" width="2.625" style="30" customWidth="1"/>
    <col min="12303" max="12303" width="5.625" style="30" customWidth="1"/>
    <col min="12304" max="12304" width="3.125" style="30" customWidth="1"/>
    <col min="12305" max="12305" width="10.625" style="30" customWidth="1"/>
    <col min="12306" max="12306" width="6.875" style="30" customWidth="1"/>
    <col min="12307" max="12544" width="3.125" style="30"/>
    <col min="12545" max="12545" width="3.625" style="30" customWidth="1"/>
    <col min="12546" max="12546" width="5.375" style="30" customWidth="1"/>
    <col min="12547" max="12547" width="7.125" style="30" customWidth="1"/>
    <col min="12548" max="12548" width="9"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625" style="30" customWidth="1"/>
    <col min="12558" max="12558" width="2.625" style="30" customWidth="1"/>
    <col min="12559" max="12559" width="5.625" style="30" customWidth="1"/>
    <col min="12560" max="12560" width="3.125" style="30" customWidth="1"/>
    <col min="12561" max="12561" width="10.625" style="30" customWidth="1"/>
    <col min="12562" max="12562" width="6.875" style="30" customWidth="1"/>
    <col min="12563" max="12800" width="3.125" style="30"/>
    <col min="12801" max="12801" width="3.625" style="30" customWidth="1"/>
    <col min="12802" max="12802" width="5.375" style="30" customWidth="1"/>
    <col min="12803" max="12803" width="7.125" style="30" customWidth="1"/>
    <col min="12804" max="12804" width="9"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625" style="30" customWidth="1"/>
    <col min="12814" max="12814" width="2.625" style="30" customWidth="1"/>
    <col min="12815" max="12815" width="5.625" style="30" customWidth="1"/>
    <col min="12816" max="12816" width="3.125" style="30" customWidth="1"/>
    <col min="12817" max="12817" width="10.625" style="30" customWidth="1"/>
    <col min="12818" max="12818" width="6.875" style="30" customWidth="1"/>
    <col min="12819" max="13056" width="3.125" style="30"/>
    <col min="13057" max="13057" width="3.625" style="30" customWidth="1"/>
    <col min="13058" max="13058" width="5.375" style="30" customWidth="1"/>
    <col min="13059" max="13059" width="7.125" style="30" customWidth="1"/>
    <col min="13060" max="13060" width="9"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625" style="30" customWidth="1"/>
    <col min="13070" max="13070" width="2.625" style="30" customWidth="1"/>
    <col min="13071" max="13071" width="5.625" style="30" customWidth="1"/>
    <col min="13072" max="13072" width="3.125" style="30" customWidth="1"/>
    <col min="13073" max="13073" width="10.625" style="30" customWidth="1"/>
    <col min="13074" max="13074" width="6.875" style="30" customWidth="1"/>
    <col min="13075" max="13312" width="3.125" style="30"/>
    <col min="13313" max="13313" width="3.625" style="30" customWidth="1"/>
    <col min="13314" max="13314" width="5.375" style="30" customWidth="1"/>
    <col min="13315" max="13315" width="7.125" style="30" customWidth="1"/>
    <col min="13316" max="13316" width="9"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625" style="30" customWidth="1"/>
    <col min="13326" max="13326" width="2.625" style="30" customWidth="1"/>
    <col min="13327" max="13327" width="5.625" style="30" customWidth="1"/>
    <col min="13328" max="13328" width="3.125" style="30" customWidth="1"/>
    <col min="13329" max="13329" width="10.625" style="30" customWidth="1"/>
    <col min="13330" max="13330" width="6.875" style="30" customWidth="1"/>
    <col min="13331" max="13568" width="3.125" style="30"/>
    <col min="13569" max="13569" width="3.625" style="30" customWidth="1"/>
    <col min="13570" max="13570" width="5.375" style="30" customWidth="1"/>
    <col min="13571" max="13571" width="7.125" style="30" customWidth="1"/>
    <col min="13572" max="13572" width="9"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625" style="30" customWidth="1"/>
    <col min="13582" max="13582" width="2.625" style="30" customWidth="1"/>
    <col min="13583" max="13583" width="5.625" style="30" customWidth="1"/>
    <col min="13584" max="13584" width="3.125" style="30" customWidth="1"/>
    <col min="13585" max="13585" width="10.625" style="30" customWidth="1"/>
    <col min="13586" max="13586" width="6.875" style="30" customWidth="1"/>
    <col min="13587" max="13824" width="3.125" style="30"/>
    <col min="13825" max="13825" width="3.625" style="30" customWidth="1"/>
    <col min="13826" max="13826" width="5.375" style="30" customWidth="1"/>
    <col min="13827" max="13827" width="7.125" style="30" customWidth="1"/>
    <col min="13828" max="13828" width="9"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625" style="30" customWidth="1"/>
    <col min="13838" max="13838" width="2.625" style="30" customWidth="1"/>
    <col min="13839" max="13839" width="5.625" style="30" customWidth="1"/>
    <col min="13840" max="13840" width="3.125" style="30" customWidth="1"/>
    <col min="13841" max="13841" width="10.625" style="30" customWidth="1"/>
    <col min="13842" max="13842" width="6.875" style="30" customWidth="1"/>
    <col min="13843" max="14080" width="3.125" style="30"/>
    <col min="14081" max="14081" width="3.625" style="30" customWidth="1"/>
    <col min="14082" max="14082" width="5.375" style="30" customWidth="1"/>
    <col min="14083" max="14083" width="7.125" style="30" customWidth="1"/>
    <col min="14084" max="14084" width="9"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625" style="30" customWidth="1"/>
    <col min="14094" max="14094" width="2.625" style="30" customWidth="1"/>
    <col min="14095" max="14095" width="5.625" style="30" customWidth="1"/>
    <col min="14096" max="14096" width="3.125" style="30" customWidth="1"/>
    <col min="14097" max="14097" width="10.625" style="30" customWidth="1"/>
    <col min="14098" max="14098" width="6.875" style="30" customWidth="1"/>
    <col min="14099" max="14336" width="3.125" style="30"/>
    <col min="14337" max="14337" width="3.625" style="30" customWidth="1"/>
    <col min="14338" max="14338" width="5.375" style="30" customWidth="1"/>
    <col min="14339" max="14339" width="7.125" style="30" customWidth="1"/>
    <col min="14340" max="14340" width="9"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625" style="30" customWidth="1"/>
    <col min="14350" max="14350" width="2.625" style="30" customWidth="1"/>
    <col min="14351" max="14351" width="5.625" style="30" customWidth="1"/>
    <col min="14352" max="14352" width="3.125" style="30" customWidth="1"/>
    <col min="14353" max="14353" width="10.625" style="30" customWidth="1"/>
    <col min="14354" max="14354" width="6.875" style="30" customWidth="1"/>
    <col min="14355" max="14592" width="3.125" style="30"/>
    <col min="14593" max="14593" width="3.625" style="30" customWidth="1"/>
    <col min="14594" max="14594" width="5.375" style="30" customWidth="1"/>
    <col min="14595" max="14595" width="7.125" style="30" customWidth="1"/>
    <col min="14596" max="14596" width="9"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625" style="30" customWidth="1"/>
    <col min="14606" max="14606" width="2.625" style="30" customWidth="1"/>
    <col min="14607" max="14607" width="5.625" style="30" customWidth="1"/>
    <col min="14608" max="14608" width="3.125" style="30" customWidth="1"/>
    <col min="14609" max="14609" width="10.625" style="30" customWidth="1"/>
    <col min="14610" max="14610" width="6.875" style="30" customWidth="1"/>
    <col min="14611" max="14848" width="3.125" style="30"/>
    <col min="14849" max="14849" width="3.625" style="30" customWidth="1"/>
    <col min="14850" max="14850" width="5.375" style="30" customWidth="1"/>
    <col min="14851" max="14851" width="7.125" style="30" customWidth="1"/>
    <col min="14852" max="14852" width="9"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625" style="30" customWidth="1"/>
    <col min="14862" max="14862" width="2.625" style="30" customWidth="1"/>
    <col min="14863" max="14863" width="5.625" style="30" customWidth="1"/>
    <col min="14864" max="14864" width="3.125" style="30" customWidth="1"/>
    <col min="14865" max="14865" width="10.625" style="30" customWidth="1"/>
    <col min="14866" max="14866" width="6.875" style="30" customWidth="1"/>
    <col min="14867" max="15104" width="3.125" style="30"/>
    <col min="15105" max="15105" width="3.625" style="30" customWidth="1"/>
    <col min="15106" max="15106" width="5.375" style="30" customWidth="1"/>
    <col min="15107" max="15107" width="7.125" style="30" customWidth="1"/>
    <col min="15108" max="15108" width="9"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625" style="30" customWidth="1"/>
    <col min="15118" max="15118" width="2.625" style="30" customWidth="1"/>
    <col min="15119" max="15119" width="5.625" style="30" customWidth="1"/>
    <col min="15120" max="15120" width="3.125" style="30" customWidth="1"/>
    <col min="15121" max="15121" width="10.625" style="30" customWidth="1"/>
    <col min="15122" max="15122" width="6.875" style="30" customWidth="1"/>
    <col min="15123" max="15360" width="3.125" style="30"/>
    <col min="15361" max="15361" width="3.625" style="30" customWidth="1"/>
    <col min="15362" max="15362" width="5.375" style="30" customWidth="1"/>
    <col min="15363" max="15363" width="7.125" style="30" customWidth="1"/>
    <col min="15364" max="15364" width="9"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625" style="30" customWidth="1"/>
    <col min="15374" max="15374" width="2.625" style="30" customWidth="1"/>
    <col min="15375" max="15375" width="5.625" style="30" customWidth="1"/>
    <col min="15376" max="15376" width="3.125" style="30" customWidth="1"/>
    <col min="15377" max="15377" width="10.625" style="30" customWidth="1"/>
    <col min="15378" max="15378" width="6.875" style="30" customWidth="1"/>
    <col min="15379" max="15616" width="3.125" style="30"/>
    <col min="15617" max="15617" width="3.625" style="30" customWidth="1"/>
    <col min="15618" max="15618" width="5.375" style="30" customWidth="1"/>
    <col min="15619" max="15619" width="7.125" style="30" customWidth="1"/>
    <col min="15620" max="15620" width="9"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625" style="30" customWidth="1"/>
    <col min="15630" max="15630" width="2.625" style="30" customWidth="1"/>
    <col min="15631" max="15631" width="5.625" style="30" customWidth="1"/>
    <col min="15632" max="15632" width="3.125" style="30" customWidth="1"/>
    <col min="15633" max="15633" width="10.625" style="30" customWidth="1"/>
    <col min="15634" max="15634" width="6.875" style="30" customWidth="1"/>
    <col min="15635" max="15872" width="3.125" style="30"/>
    <col min="15873" max="15873" width="3.625" style="30" customWidth="1"/>
    <col min="15874" max="15874" width="5.375" style="30" customWidth="1"/>
    <col min="15875" max="15875" width="7.125" style="30" customWidth="1"/>
    <col min="15876" max="15876" width="9"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625" style="30" customWidth="1"/>
    <col min="15886" max="15886" width="2.625" style="30" customWidth="1"/>
    <col min="15887" max="15887" width="5.625" style="30" customWidth="1"/>
    <col min="15888" max="15888" width="3.125" style="30" customWidth="1"/>
    <col min="15889" max="15889" width="10.625" style="30" customWidth="1"/>
    <col min="15890" max="15890" width="6.875" style="30" customWidth="1"/>
    <col min="15891" max="16128" width="3.125" style="30"/>
    <col min="16129" max="16129" width="3.625" style="30" customWidth="1"/>
    <col min="16130" max="16130" width="5.375" style="30" customWidth="1"/>
    <col min="16131" max="16131" width="7.125" style="30" customWidth="1"/>
    <col min="16132" max="16132" width="9"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625" style="30" customWidth="1"/>
    <col min="16142" max="16142" width="2.625" style="30" customWidth="1"/>
    <col min="16143" max="16143" width="5.625" style="30" customWidth="1"/>
    <col min="16144" max="16144" width="3.125" style="30" customWidth="1"/>
    <col min="16145" max="16145" width="10.625" style="30" customWidth="1"/>
    <col min="16146" max="16146" width="6.875" style="30" customWidth="1"/>
    <col min="16147" max="16384" width="3.125" style="30"/>
  </cols>
  <sheetData>
    <row r="1" spans="1:19" ht="18" customHeight="1">
      <c r="A1" s="26" t="s">
        <v>436</v>
      </c>
      <c r="B1" s="27"/>
      <c r="C1" s="27"/>
      <c r="D1" s="28"/>
      <c r="E1" s="29"/>
      <c r="F1" s="28"/>
      <c r="G1" s="28"/>
      <c r="H1" s="28"/>
      <c r="I1" s="28"/>
      <c r="J1" s="28"/>
      <c r="K1" s="28"/>
      <c r="L1" s="28"/>
      <c r="M1" s="28"/>
      <c r="N1" s="28"/>
      <c r="O1" s="190" t="s">
        <v>121</v>
      </c>
      <c r="P1" s="190"/>
      <c r="Q1" s="190"/>
      <c r="R1" s="190"/>
      <c r="S1" s="28"/>
    </row>
    <row r="2" spans="1:19" ht="13.5" customHeight="1">
      <c r="G2" s="31"/>
      <c r="K2" s="32" t="s">
        <v>0</v>
      </c>
      <c r="L2" s="191">
        <f>山口大学様式1_治験計画の概要!F1</f>
        <v>0</v>
      </c>
      <c r="M2" s="192"/>
      <c r="N2" s="192"/>
      <c r="O2" s="192"/>
      <c r="P2" s="192"/>
      <c r="Q2" s="192"/>
      <c r="R2" s="193"/>
    </row>
    <row r="3" spans="1:19" ht="13.5" customHeight="1">
      <c r="A3" s="33"/>
      <c r="B3" s="34"/>
      <c r="C3" s="34"/>
      <c r="D3" s="34"/>
      <c r="E3" s="34"/>
      <c r="F3" s="34"/>
      <c r="G3" s="34"/>
      <c r="K3" s="194" t="s">
        <v>122</v>
      </c>
      <c r="L3" s="191" t="s">
        <v>123</v>
      </c>
      <c r="M3" s="192"/>
      <c r="N3" s="192"/>
      <c r="O3" s="192"/>
      <c r="P3" s="192"/>
      <c r="Q3" s="192"/>
      <c r="R3" s="193"/>
      <c r="S3" s="35"/>
    </row>
    <row r="4" spans="1:19" ht="13.5" customHeight="1">
      <c r="B4" s="34"/>
      <c r="C4" s="34"/>
      <c r="D4" s="34"/>
      <c r="K4" s="194"/>
      <c r="L4" s="191" t="s">
        <v>124</v>
      </c>
      <c r="M4" s="192"/>
      <c r="N4" s="192"/>
      <c r="O4" s="192"/>
      <c r="P4" s="192"/>
      <c r="Q4" s="192"/>
      <c r="R4" s="193"/>
    </row>
    <row r="5" spans="1:19" ht="13.5" customHeight="1">
      <c r="K5" s="194"/>
      <c r="L5" s="191" t="s">
        <v>125</v>
      </c>
      <c r="M5" s="192"/>
      <c r="N5" s="192"/>
      <c r="O5" s="192"/>
      <c r="P5" s="192"/>
      <c r="Q5" s="192"/>
      <c r="R5" s="193"/>
    </row>
    <row r="6" spans="1:19" ht="13.5" customHeight="1">
      <c r="K6" s="36"/>
      <c r="L6" s="37"/>
      <c r="M6" s="37"/>
      <c r="N6" s="37"/>
      <c r="O6" s="37"/>
      <c r="P6" s="37"/>
      <c r="Q6" s="37"/>
      <c r="R6" s="37"/>
    </row>
    <row r="7" spans="1:19" ht="24.75" customHeight="1">
      <c r="A7" s="188" t="s">
        <v>126</v>
      </c>
      <c r="B7" s="188"/>
      <c r="C7" s="188"/>
      <c r="D7" s="188"/>
      <c r="E7" s="188"/>
      <c r="F7" s="188"/>
      <c r="G7" s="188"/>
      <c r="H7" s="188"/>
      <c r="I7" s="188"/>
      <c r="J7" s="188"/>
      <c r="K7" s="188"/>
      <c r="L7" s="188"/>
      <c r="M7" s="188"/>
      <c r="N7" s="188"/>
      <c r="O7" s="188"/>
      <c r="P7" s="188"/>
      <c r="Q7" s="188"/>
      <c r="R7" s="188"/>
    </row>
    <row r="8" spans="1:19" ht="9" customHeight="1">
      <c r="A8" s="38"/>
      <c r="B8" s="38"/>
      <c r="C8" s="38"/>
      <c r="D8" s="38"/>
      <c r="E8" s="38"/>
      <c r="F8" s="38"/>
      <c r="G8" s="38"/>
      <c r="H8" s="38"/>
      <c r="I8" s="38"/>
      <c r="J8" s="38"/>
      <c r="K8" s="38"/>
      <c r="L8" s="38"/>
      <c r="M8" s="38"/>
      <c r="N8" s="38"/>
      <c r="O8" s="38"/>
      <c r="P8" s="38"/>
      <c r="Q8" s="38"/>
      <c r="R8" s="38"/>
    </row>
    <row r="9" spans="1:19" ht="18.75" customHeight="1">
      <c r="A9" s="39" t="s">
        <v>127</v>
      </c>
      <c r="B9" s="39"/>
      <c r="C9" s="39"/>
    </row>
    <row r="10" spans="1:19" ht="62.25" customHeight="1">
      <c r="A10" s="25"/>
      <c r="B10" s="144" t="s">
        <v>128</v>
      </c>
      <c r="C10" s="144"/>
      <c r="D10" s="144"/>
      <c r="E10" s="40" t="s">
        <v>129</v>
      </c>
      <c r="F10" s="189" t="s">
        <v>130</v>
      </c>
      <c r="G10" s="189"/>
      <c r="H10" s="189" t="s">
        <v>131</v>
      </c>
      <c r="I10" s="189"/>
      <c r="J10" s="189" t="s">
        <v>132</v>
      </c>
      <c r="K10" s="189"/>
      <c r="L10" s="189" t="s">
        <v>133</v>
      </c>
      <c r="M10" s="189"/>
      <c r="N10" s="189"/>
      <c r="O10" s="189"/>
      <c r="P10" s="189" t="s">
        <v>134</v>
      </c>
      <c r="Q10" s="189"/>
      <c r="R10" s="40" t="s">
        <v>135</v>
      </c>
    </row>
    <row r="11" spans="1:19" ht="21" customHeight="1">
      <c r="A11" s="25" t="s">
        <v>136</v>
      </c>
      <c r="B11" s="143" t="s">
        <v>137</v>
      </c>
      <c r="C11" s="143"/>
      <c r="D11" s="143"/>
      <c r="E11" s="25">
        <v>2</v>
      </c>
      <c r="F11" s="41"/>
      <c r="G11" s="25" t="s">
        <v>138</v>
      </c>
      <c r="H11" s="41"/>
      <c r="I11" s="25" t="s">
        <v>139</v>
      </c>
      <c r="J11" s="41"/>
      <c r="K11" s="25" t="s">
        <v>140</v>
      </c>
      <c r="L11" s="169"/>
      <c r="M11" s="169"/>
      <c r="N11" s="169"/>
      <c r="O11" s="169"/>
      <c r="P11" s="169"/>
      <c r="Q11" s="169"/>
      <c r="R11" s="42" t="str">
        <f>IF(F11="○",2,IF(H11="○",6,IF(J11="○",10,"")))</f>
        <v/>
      </c>
    </row>
    <row r="12" spans="1:19" ht="21" customHeight="1">
      <c r="A12" s="25" t="s">
        <v>141</v>
      </c>
      <c r="B12" s="143" t="s">
        <v>142</v>
      </c>
      <c r="C12" s="143"/>
      <c r="D12" s="143"/>
      <c r="E12" s="25">
        <v>1</v>
      </c>
      <c r="F12" s="41"/>
      <c r="G12" s="25" t="s">
        <v>143</v>
      </c>
      <c r="H12" s="41"/>
      <c r="I12" s="25" t="s">
        <v>144</v>
      </c>
      <c r="J12" s="169"/>
      <c r="K12" s="169"/>
      <c r="L12" s="169"/>
      <c r="M12" s="169"/>
      <c r="N12" s="169"/>
      <c r="O12" s="169"/>
      <c r="P12" s="169"/>
      <c r="Q12" s="169"/>
      <c r="R12" s="42" t="str">
        <f>IF(F12="○",1,IF(H12="○",3,IF(J12="○",5,"")))</f>
        <v/>
      </c>
    </row>
    <row r="13" spans="1:19" ht="36" customHeight="1">
      <c r="A13" s="25" t="s">
        <v>145</v>
      </c>
      <c r="B13" s="143" t="s">
        <v>146</v>
      </c>
      <c r="C13" s="143"/>
      <c r="D13" s="143"/>
      <c r="E13" s="25">
        <v>1</v>
      </c>
      <c r="F13" s="41"/>
      <c r="G13" s="21" t="s">
        <v>147</v>
      </c>
      <c r="H13" s="41"/>
      <c r="I13" s="21" t="s">
        <v>148</v>
      </c>
      <c r="J13" s="41"/>
      <c r="K13" s="25" t="s">
        <v>149</v>
      </c>
      <c r="L13" s="169"/>
      <c r="M13" s="169"/>
      <c r="N13" s="169"/>
      <c r="O13" s="169"/>
      <c r="P13" s="169"/>
      <c r="Q13" s="169"/>
      <c r="R13" s="42" t="str">
        <f>IF(F13="○",1,IF(H13="○",3,IF(J13="○",5,"")))</f>
        <v/>
      </c>
    </row>
    <row r="14" spans="1:19" ht="21" customHeight="1">
      <c r="A14" s="25" t="s">
        <v>150</v>
      </c>
      <c r="B14" s="143" t="s">
        <v>151</v>
      </c>
      <c r="C14" s="143"/>
      <c r="D14" s="143"/>
      <c r="E14" s="25">
        <v>3</v>
      </c>
      <c r="F14" s="41"/>
      <c r="G14" s="25" t="s">
        <v>152</v>
      </c>
      <c r="H14" s="41"/>
      <c r="I14" s="25" t="s">
        <v>153</v>
      </c>
      <c r="J14" s="169"/>
      <c r="K14" s="169"/>
      <c r="L14" s="169"/>
      <c r="M14" s="169"/>
      <c r="N14" s="169"/>
      <c r="O14" s="169"/>
      <c r="P14" s="169"/>
      <c r="Q14" s="169"/>
      <c r="R14" s="42" t="str">
        <f>IF(F14="○",3,IF(H14="○",9,""))</f>
        <v/>
      </c>
    </row>
    <row r="15" spans="1:19" ht="21" customHeight="1">
      <c r="A15" s="25" t="s">
        <v>154</v>
      </c>
      <c r="B15" s="143" t="s">
        <v>155</v>
      </c>
      <c r="C15" s="143"/>
      <c r="D15" s="143"/>
      <c r="E15" s="25">
        <v>2</v>
      </c>
      <c r="F15" s="41"/>
      <c r="G15" s="25" t="s">
        <v>156</v>
      </c>
      <c r="H15" s="41"/>
      <c r="I15" s="25" t="s">
        <v>157</v>
      </c>
      <c r="J15" s="41"/>
      <c r="K15" s="25" t="s">
        <v>158</v>
      </c>
      <c r="L15" s="144"/>
      <c r="M15" s="144"/>
      <c r="N15" s="144"/>
      <c r="O15" s="144"/>
      <c r="P15" s="144"/>
      <c r="Q15" s="144"/>
      <c r="R15" s="42" t="str">
        <f>IF(F15="○",2,IF(H15="○",6,IF(J15="○",10,"")))</f>
        <v/>
      </c>
    </row>
    <row r="16" spans="1:19" ht="21" customHeight="1">
      <c r="A16" s="25" t="s">
        <v>159</v>
      </c>
      <c r="B16" s="143" t="s">
        <v>160</v>
      </c>
      <c r="C16" s="143"/>
      <c r="D16" s="143"/>
      <c r="E16" s="25">
        <v>5</v>
      </c>
      <c r="F16" s="41"/>
      <c r="G16" s="25" t="s">
        <v>161</v>
      </c>
      <c r="H16" s="169"/>
      <c r="I16" s="169"/>
      <c r="J16" s="169"/>
      <c r="K16" s="169"/>
      <c r="L16" s="169"/>
      <c r="M16" s="169"/>
      <c r="N16" s="169"/>
      <c r="O16" s="169"/>
      <c r="P16" s="169"/>
      <c r="Q16" s="169"/>
      <c r="R16" s="42" t="str">
        <f>IF(F16="○",5,"")</f>
        <v/>
      </c>
    </row>
    <row r="17" spans="1:18" ht="36" customHeight="1">
      <c r="A17" s="25" t="s">
        <v>162</v>
      </c>
      <c r="B17" s="143" t="s">
        <v>163</v>
      </c>
      <c r="C17" s="143"/>
      <c r="D17" s="143"/>
      <c r="E17" s="25">
        <v>1</v>
      </c>
      <c r="F17" s="41"/>
      <c r="G17" s="21" t="s">
        <v>164</v>
      </c>
      <c r="H17" s="41"/>
      <c r="I17" s="21" t="s">
        <v>165</v>
      </c>
      <c r="J17" s="41"/>
      <c r="K17" s="25" t="s">
        <v>166</v>
      </c>
      <c r="L17" s="169"/>
      <c r="M17" s="169"/>
      <c r="N17" s="169"/>
      <c r="O17" s="169"/>
      <c r="P17" s="169"/>
      <c r="Q17" s="169"/>
      <c r="R17" s="42" t="str">
        <f>IF(F17="○",1,IF(H17="○",3,IF(J17="○",5,"")))</f>
        <v/>
      </c>
    </row>
    <row r="18" spans="1:18" ht="21" customHeight="1">
      <c r="A18" s="25" t="s">
        <v>167</v>
      </c>
      <c r="B18" s="143" t="s">
        <v>168</v>
      </c>
      <c r="C18" s="143"/>
      <c r="D18" s="143"/>
      <c r="E18" s="25">
        <v>1</v>
      </c>
      <c r="F18" s="41"/>
      <c r="G18" s="25" t="s">
        <v>169</v>
      </c>
      <c r="H18" s="41"/>
      <c r="I18" s="25" t="s">
        <v>170</v>
      </c>
      <c r="J18" s="41"/>
      <c r="K18" s="25" t="s">
        <v>171</v>
      </c>
      <c r="L18" s="169"/>
      <c r="M18" s="169"/>
      <c r="N18" s="169"/>
      <c r="O18" s="169"/>
      <c r="P18" s="169"/>
      <c r="Q18" s="169"/>
      <c r="R18" s="42" t="str">
        <f>IF(F18="○",1,IF(H18="○",3,IF(J18="○",5,"")))</f>
        <v/>
      </c>
    </row>
    <row r="19" spans="1:18" ht="32.25" customHeight="1">
      <c r="A19" s="144" t="s">
        <v>172</v>
      </c>
      <c r="B19" s="143" t="s">
        <v>428</v>
      </c>
      <c r="C19" s="143"/>
      <c r="D19" s="143"/>
      <c r="E19" s="144">
        <v>2</v>
      </c>
      <c r="F19" s="180"/>
      <c r="G19" s="144" t="s">
        <v>173</v>
      </c>
      <c r="H19" s="180"/>
      <c r="I19" s="144" t="s">
        <v>174</v>
      </c>
      <c r="J19" s="180"/>
      <c r="K19" s="181" t="s">
        <v>175</v>
      </c>
      <c r="L19" s="182" t="s">
        <v>176</v>
      </c>
      <c r="M19" s="182"/>
      <c r="N19" s="182"/>
      <c r="O19" s="182"/>
      <c r="P19" s="182"/>
      <c r="Q19" s="182"/>
      <c r="R19" s="186" t="str">
        <f>IF(F19="○",2,IF(H19="○",6,IF(J19="○",10,"")))</f>
        <v/>
      </c>
    </row>
    <row r="20" spans="1:18" ht="14.25" customHeight="1">
      <c r="A20" s="144"/>
      <c r="B20" s="143"/>
      <c r="C20" s="143"/>
      <c r="D20" s="143"/>
      <c r="E20" s="144"/>
      <c r="F20" s="180"/>
      <c r="G20" s="144"/>
      <c r="H20" s="180"/>
      <c r="I20" s="144"/>
      <c r="J20" s="180"/>
      <c r="K20" s="181"/>
      <c r="L20" s="43" t="s">
        <v>177</v>
      </c>
      <c r="M20" s="44"/>
      <c r="N20" s="45"/>
      <c r="O20" s="46" t="s">
        <v>178</v>
      </c>
      <c r="P20" s="45"/>
      <c r="Q20" s="47"/>
      <c r="R20" s="187"/>
    </row>
    <row r="21" spans="1:18" ht="51" customHeight="1">
      <c r="A21" s="25" t="s">
        <v>179</v>
      </c>
      <c r="B21" s="143" t="s">
        <v>180</v>
      </c>
      <c r="C21" s="143"/>
      <c r="D21" s="143"/>
      <c r="E21" s="25">
        <v>1</v>
      </c>
      <c r="F21" s="41"/>
      <c r="G21" s="25" t="s">
        <v>181</v>
      </c>
      <c r="H21" s="41"/>
      <c r="I21" s="48" t="s">
        <v>182</v>
      </c>
      <c r="J21" s="41"/>
      <c r="K21" s="49" t="s">
        <v>183</v>
      </c>
      <c r="L21" s="169"/>
      <c r="M21" s="169"/>
      <c r="N21" s="169"/>
      <c r="O21" s="169"/>
      <c r="P21" s="169"/>
      <c r="Q21" s="169"/>
      <c r="R21" s="42" t="str">
        <f>IF(F21="○",1,IF(H21="○",3,IF(J21="○",5,"")))</f>
        <v/>
      </c>
    </row>
    <row r="22" spans="1:18" ht="33" customHeight="1">
      <c r="A22" s="25" t="s">
        <v>184</v>
      </c>
      <c r="B22" s="168" t="s">
        <v>185</v>
      </c>
      <c r="C22" s="168"/>
      <c r="D22" s="168"/>
      <c r="E22" s="25">
        <v>1</v>
      </c>
      <c r="F22" s="41"/>
      <c r="G22" s="25" t="s">
        <v>186</v>
      </c>
      <c r="H22" s="41"/>
      <c r="I22" s="25" t="s">
        <v>187</v>
      </c>
      <c r="J22" s="41"/>
      <c r="K22" s="25" t="s">
        <v>188</v>
      </c>
      <c r="L22" s="169"/>
      <c r="M22" s="169"/>
      <c r="N22" s="169"/>
      <c r="O22" s="169"/>
      <c r="P22" s="169"/>
      <c r="Q22" s="169"/>
      <c r="R22" s="42" t="str">
        <f>IF(F22="○",1,IF(H22="○",3,IF(J22="○",5,"")))</f>
        <v/>
      </c>
    </row>
    <row r="23" spans="1:18" ht="21" customHeight="1">
      <c r="A23" s="25" t="s">
        <v>189</v>
      </c>
      <c r="B23" s="143" t="s">
        <v>429</v>
      </c>
      <c r="C23" s="143"/>
      <c r="D23" s="143"/>
      <c r="E23" s="25">
        <v>3</v>
      </c>
      <c r="F23" s="41"/>
      <c r="G23" s="25" t="s">
        <v>190</v>
      </c>
      <c r="H23" s="41"/>
      <c r="I23" s="25" t="s">
        <v>191</v>
      </c>
      <c r="J23" s="41"/>
      <c r="K23" s="25" t="s">
        <v>192</v>
      </c>
      <c r="L23" s="41"/>
      <c r="M23" s="183" t="s">
        <v>193</v>
      </c>
      <c r="N23" s="184"/>
      <c r="O23" s="185"/>
      <c r="P23" s="41"/>
      <c r="Q23" s="25" t="s">
        <v>194</v>
      </c>
      <c r="R23" s="42" t="str">
        <f>IF(F23="○",3,IF(H23="○",9,IF(J23="○",15,IF(L23="○",30,IF(P23="○",45,"")))))</f>
        <v/>
      </c>
    </row>
    <row r="24" spans="1:18" ht="21" customHeight="1">
      <c r="A24" s="25" t="s">
        <v>195</v>
      </c>
      <c r="B24" s="143" t="s">
        <v>196</v>
      </c>
      <c r="C24" s="143"/>
      <c r="D24" s="143"/>
      <c r="E24" s="25">
        <v>1</v>
      </c>
      <c r="F24" s="41"/>
      <c r="G24" s="25" t="s">
        <v>190</v>
      </c>
      <c r="H24" s="41"/>
      <c r="I24" s="25" t="s">
        <v>191</v>
      </c>
      <c r="J24" s="41"/>
      <c r="K24" s="25" t="s">
        <v>197</v>
      </c>
      <c r="L24" s="169"/>
      <c r="M24" s="169"/>
      <c r="N24" s="169"/>
      <c r="O24" s="169"/>
      <c r="P24" s="169"/>
      <c r="Q24" s="169"/>
      <c r="R24" s="42" t="str">
        <f>IF(F24="○",1,IF(H24="○",3,IF(J24="○",5,"")))</f>
        <v/>
      </c>
    </row>
    <row r="25" spans="1:18" ht="48" customHeight="1">
      <c r="A25" s="25" t="s">
        <v>198</v>
      </c>
      <c r="B25" s="168" t="s">
        <v>199</v>
      </c>
      <c r="C25" s="168"/>
      <c r="D25" s="168"/>
      <c r="E25" s="25">
        <v>1</v>
      </c>
      <c r="F25" s="41"/>
      <c r="G25" s="25" t="s">
        <v>200</v>
      </c>
      <c r="H25" s="41"/>
      <c r="I25" s="25" t="s">
        <v>201</v>
      </c>
      <c r="J25" s="41"/>
      <c r="K25" s="25" t="s">
        <v>202</v>
      </c>
      <c r="L25" s="169"/>
      <c r="M25" s="169"/>
      <c r="N25" s="169"/>
      <c r="O25" s="169"/>
      <c r="P25" s="169"/>
      <c r="Q25" s="169"/>
      <c r="R25" s="42" t="str">
        <f>IF(F25="○",1,IF(H25="○",3,IF(J25="○",5,"")))</f>
        <v/>
      </c>
    </row>
    <row r="26" spans="1:18" ht="35.25" customHeight="1">
      <c r="A26" s="25" t="s">
        <v>203</v>
      </c>
      <c r="B26" s="168" t="s">
        <v>204</v>
      </c>
      <c r="C26" s="168"/>
      <c r="D26" s="168"/>
      <c r="E26" s="25">
        <v>2</v>
      </c>
      <c r="F26" s="41"/>
      <c r="G26" s="21" t="s">
        <v>205</v>
      </c>
      <c r="H26" s="41"/>
      <c r="I26" s="21" t="s">
        <v>206</v>
      </c>
      <c r="J26" s="41"/>
      <c r="K26" s="21" t="s">
        <v>207</v>
      </c>
      <c r="L26" s="41"/>
      <c r="M26" s="177" t="s">
        <v>208</v>
      </c>
      <c r="N26" s="178"/>
      <c r="O26" s="179"/>
      <c r="P26" s="169"/>
      <c r="Q26" s="169"/>
      <c r="R26" s="42" t="str">
        <f>IF(F26="○",2,IF(H26="○",6,IF(J26="○",10,IF(L26="○",20,""))))</f>
        <v/>
      </c>
    </row>
    <row r="27" spans="1:18" ht="34.5" customHeight="1">
      <c r="A27" s="25" t="s">
        <v>209</v>
      </c>
      <c r="B27" s="168" t="s">
        <v>210</v>
      </c>
      <c r="C27" s="168"/>
      <c r="D27" s="168"/>
      <c r="E27" s="25">
        <v>2</v>
      </c>
      <c r="F27" s="50"/>
      <c r="G27" s="25" t="s">
        <v>211</v>
      </c>
      <c r="H27" s="169"/>
      <c r="I27" s="169"/>
      <c r="J27" s="169"/>
      <c r="K27" s="169"/>
      <c r="L27" s="169"/>
      <c r="M27" s="169"/>
      <c r="N27" s="169"/>
      <c r="O27" s="169"/>
      <c r="P27" s="169"/>
      <c r="Q27" s="169"/>
      <c r="R27" s="42" t="str">
        <f>IF(F27=0,"",F27*2)</f>
        <v/>
      </c>
    </row>
    <row r="28" spans="1:18" ht="21" customHeight="1">
      <c r="A28" s="25" t="s">
        <v>212</v>
      </c>
      <c r="B28" s="143" t="s">
        <v>213</v>
      </c>
      <c r="C28" s="143"/>
      <c r="D28" s="143"/>
      <c r="E28" s="25">
        <v>5</v>
      </c>
      <c r="F28" s="50"/>
      <c r="G28" s="25" t="s">
        <v>211</v>
      </c>
      <c r="H28" s="169"/>
      <c r="I28" s="169"/>
      <c r="J28" s="169"/>
      <c r="K28" s="169"/>
      <c r="L28" s="169"/>
      <c r="M28" s="169"/>
      <c r="N28" s="169"/>
      <c r="O28" s="169"/>
      <c r="P28" s="169"/>
      <c r="Q28" s="169"/>
      <c r="R28" s="42" t="str">
        <f>IF(F28=0,"",5*F28)</f>
        <v/>
      </c>
    </row>
    <row r="29" spans="1:18" ht="21" customHeight="1">
      <c r="A29" s="25" t="s">
        <v>214</v>
      </c>
      <c r="B29" s="143" t="s">
        <v>215</v>
      </c>
      <c r="C29" s="143"/>
      <c r="D29" s="143"/>
      <c r="E29" s="25">
        <v>7</v>
      </c>
      <c r="F29" s="41"/>
      <c r="G29" s="25" t="s">
        <v>216</v>
      </c>
      <c r="H29" s="169"/>
      <c r="I29" s="169"/>
      <c r="J29" s="169"/>
      <c r="K29" s="169"/>
      <c r="L29" s="169"/>
      <c r="M29" s="169"/>
      <c r="N29" s="169"/>
      <c r="O29" s="169"/>
      <c r="P29" s="169"/>
      <c r="Q29" s="169"/>
      <c r="R29" s="42" t="str">
        <f>IF(F29="○",7,"")</f>
        <v/>
      </c>
    </row>
    <row r="30" spans="1:18" ht="36.75" customHeight="1">
      <c r="A30" s="25" t="s">
        <v>217</v>
      </c>
      <c r="B30" s="168" t="s">
        <v>218</v>
      </c>
      <c r="C30" s="168"/>
      <c r="D30" s="168"/>
      <c r="E30" s="25">
        <v>5</v>
      </c>
      <c r="F30" s="41"/>
      <c r="G30" s="25" t="s">
        <v>219</v>
      </c>
      <c r="H30" s="41"/>
      <c r="I30" s="25" t="s">
        <v>220</v>
      </c>
      <c r="J30" s="41"/>
      <c r="K30" s="25" t="s">
        <v>221</v>
      </c>
      <c r="L30" s="169"/>
      <c r="M30" s="169"/>
      <c r="N30" s="169"/>
      <c r="O30" s="169"/>
      <c r="P30" s="169"/>
      <c r="Q30" s="169"/>
      <c r="R30" s="42" t="str">
        <f>IF(F30="○",5,IF(H30="○",15,IF(J30="○",25,"")))</f>
        <v/>
      </c>
    </row>
    <row r="31" spans="1:18" ht="36.75" customHeight="1">
      <c r="A31" s="25" t="s">
        <v>222</v>
      </c>
      <c r="B31" s="168" t="s">
        <v>223</v>
      </c>
      <c r="C31" s="168"/>
      <c r="D31" s="168"/>
      <c r="E31" s="25" t="s">
        <v>224</v>
      </c>
      <c r="F31" s="50"/>
      <c r="G31" s="51" t="s">
        <v>225</v>
      </c>
      <c r="H31" s="170" t="s">
        <v>226</v>
      </c>
      <c r="I31" s="171"/>
      <c r="J31" s="171"/>
      <c r="K31" s="171"/>
      <c r="L31" s="171"/>
      <c r="M31" s="171"/>
      <c r="N31" s="171"/>
      <c r="O31" s="171"/>
      <c r="P31" s="171"/>
      <c r="Q31" s="172"/>
      <c r="R31" s="42"/>
    </row>
    <row r="32" spans="1:18" ht="36" customHeight="1">
      <c r="A32" s="173" t="s">
        <v>227</v>
      </c>
      <c r="B32" s="173"/>
      <c r="C32" s="173"/>
      <c r="D32" s="173"/>
      <c r="E32" s="174" t="s">
        <v>228</v>
      </c>
      <c r="F32" s="175"/>
      <c r="G32" s="175"/>
      <c r="H32" s="175"/>
      <c r="I32" s="175"/>
      <c r="J32" s="175"/>
      <c r="K32" s="175"/>
      <c r="L32" s="175"/>
      <c r="M32" s="175"/>
      <c r="N32" s="175"/>
      <c r="O32" s="175"/>
      <c r="P32" s="175"/>
      <c r="Q32" s="176"/>
      <c r="R32" s="25" t="str">
        <f>IF(SUM(R11:R31)=0,"",SUM(R11:R31))</f>
        <v/>
      </c>
    </row>
    <row r="33" spans="1:9" ht="8.25" customHeight="1"/>
    <row r="34" spans="1:9" ht="15" customHeight="1">
      <c r="B34" s="41"/>
      <c r="C34" s="33" t="s">
        <v>229</v>
      </c>
    </row>
    <row r="35" spans="1:9" ht="15" customHeight="1">
      <c r="A35" s="30" t="s">
        <v>230</v>
      </c>
      <c r="B35" s="50"/>
      <c r="C35" s="33" t="s">
        <v>315</v>
      </c>
    </row>
    <row r="36" spans="1:9" ht="6.75" customHeight="1">
      <c r="B36" s="33"/>
      <c r="C36" s="33"/>
    </row>
    <row r="37" spans="1:9">
      <c r="A37" s="30" t="s">
        <v>231</v>
      </c>
      <c r="B37" s="33" t="s">
        <v>232</v>
      </c>
      <c r="C37" s="33"/>
    </row>
    <row r="38" spans="1:9">
      <c r="B38" s="39" t="s">
        <v>233</v>
      </c>
      <c r="C38" s="33"/>
    </row>
    <row r="39" spans="1:9" ht="13.5" customHeight="1">
      <c r="B39" s="39" t="s">
        <v>234</v>
      </c>
      <c r="C39" s="39"/>
      <c r="H39" s="33" t="s">
        <v>235</v>
      </c>
    </row>
    <row r="40" spans="1:9" ht="13.5" customHeight="1">
      <c r="B40" s="33"/>
      <c r="C40" s="33"/>
      <c r="H40" s="33" t="s">
        <v>236</v>
      </c>
    </row>
    <row r="41" spans="1:9" ht="13.5" customHeight="1">
      <c r="C41" s="33"/>
      <c r="H41" s="33" t="s">
        <v>237</v>
      </c>
    </row>
    <row r="42" spans="1:9" ht="9" customHeight="1">
      <c r="C42" s="33"/>
      <c r="I42" s="167" t="s">
        <v>238</v>
      </c>
    </row>
    <row r="43" spans="1:9" ht="9" customHeight="1">
      <c r="I43" s="167"/>
    </row>
    <row r="44" spans="1:9">
      <c r="A44" s="30" t="s">
        <v>239</v>
      </c>
      <c r="B44" s="33" t="s">
        <v>240</v>
      </c>
    </row>
    <row r="45" spans="1:9">
      <c r="A45" s="30" t="s">
        <v>241</v>
      </c>
      <c r="B45" s="33" t="s">
        <v>242</v>
      </c>
    </row>
    <row r="46" spans="1:9">
      <c r="A46" s="30" t="s">
        <v>431</v>
      </c>
      <c r="B46" s="129" t="s">
        <v>432</v>
      </c>
    </row>
    <row r="47" spans="1:9">
      <c r="B47" s="129" t="s">
        <v>433</v>
      </c>
    </row>
    <row r="48" spans="1:9">
      <c r="B48" s="129" t="s">
        <v>434</v>
      </c>
    </row>
  </sheetData>
  <mergeCells count="86">
    <mergeCell ref="O1:R1"/>
    <mergeCell ref="L2:R2"/>
    <mergeCell ref="K3:K5"/>
    <mergeCell ref="L3:R3"/>
    <mergeCell ref="L4:R4"/>
    <mergeCell ref="L5:R5"/>
    <mergeCell ref="A7:R7"/>
    <mergeCell ref="B10:D10"/>
    <mergeCell ref="F10:G10"/>
    <mergeCell ref="H10:I10"/>
    <mergeCell ref="J10:K10"/>
    <mergeCell ref="L10:O10"/>
    <mergeCell ref="P10:Q10"/>
    <mergeCell ref="B11:D11"/>
    <mergeCell ref="L11:O11"/>
    <mergeCell ref="P11:Q11"/>
    <mergeCell ref="B12:D12"/>
    <mergeCell ref="J12:K12"/>
    <mergeCell ref="L12:O12"/>
    <mergeCell ref="P12:Q12"/>
    <mergeCell ref="B13:D13"/>
    <mergeCell ref="L13:O13"/>
    <mergeCell ref="P13:Q13"/>
    <mergeCell ref="B14:D14"/>
    <mergeCell ref="J14:K14"/>
    <mergeCell ref="L14:O14"/>
    <mergeCell ref="P14:Q14"/>
    <mergeCell ref="B15:D15"/>
    <mergeCell ref="L15:O15"/>
    <mergeCell ref="P15:Q15"/>
    <mergeCell ref="B16:D16"/>
    <mergeCell ref="H16:I16"/>
    <mergeCell ref="J16:K16"/>
    <mergeCell ref="L16:O16"/>
    <mergeCell ref="P16:Q16"/>
    <mergeCell ref="B17:D17"/>
    <mergeCell ref="L17:O17"/>
    <mergeCell ref="P17:Q17"/>
    <mergeCell ref="B18:D18"/>
    <mergeCell ref="L18:O18"/>
    <mergeCell ref="P18:Q18"/>
    <mergeCell ref="R19:R20"/>
    <mergeCell ref="B21:D21"/>
    <mergeCell ref="L21:O21"/>
    <mergeCell ref="P21:Q21"/>
    <mergeCell ref="A19:A20"/>
    <mergeCell ref="B19:D20"/>
    <mergeCell ref="E19:E20"/>
    <mergeCell ref="F19:F20"/>
    <mergeCell ref="G19:G20"/>
    <mergeCell ref="H19:H20"/>
    <mergeCell ref="B24:D24"/>
    <mergeCell ref="L24:O24"/>
    <mergeCell ref="P24:Q24"/>
    <mergeCell ref="I19:I20"/>
    <mergeCell ref="J19:J20"/>
    <mergeCell ref="K19:K20"/>
    <mergeCell ref="L19:Q19"/>
    <mergeCell ref="B22:D22"/>
    <mergeCell ref="L22:O22"/>
    <mergeCell ref="P22:Q22"/>
    <mergeCell ref="B23:D23"/>
    <mergeCell ref="M23:O23"/>
    <mergeCell ref="B25:D25"/>
    <mergeCell ref="L25:O25"/>
    <mergeCell ref="P25:Q25"/>
    <mergeCell ref="B26:D26"/>
    <mergeCell ref="M26:O26"/>
    <mergeCell ref="P26:Q26"/>
    <mergeCell ref="B27:D27"/>
    <mergeCell ref="H27:Q27"/>
    <mergeCell ref="B28:D28"/>
    <mergeCell ref="H28:Q28"/>
    <mergeCell ref="B29:D29"/>
    <mergeCell ref="H29:I29"/>
    <mergeCell ref="J29:K29"/>
    <mergeCell ref="L29:O29"/>
    <mergeCell ref="P29:Q29"/>
    <mergeCell ref="I42:I43"/>
    <mergeCell ref="B30:D30"/>
    <mergeCell ref="L30:O30"/>
    <mergeCell ref="P30:Q30"/>
    <mergeCell ref="B31:D31"/>
    <mergeCell ref="H31:Q31"/>
    <mergeCell ref="A32:D32"/>
    <mergeCell ref="E32:Q32"/>
  </mergeCells>
  <phoneticPr fontId="3"/>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xm:f>
          </x14:formula1>
          <xm:sqref>WVR983051 JB11:JB30 SX11:SX30 ACT11:ACT30 AMP11:AMP30 AWL11:AWL30 BGH11:BGH30 BQD11:BQD30 BZZ11:BZZ30 CJV11:CJV30 CTR11:CTR30 DDN11:DDN30 DNJ11:DNJ30 DXF11:DXF30 EHB11:EHB30 EQX11:EQX30 FAT11:FAT30 FKP11:FKP30 FUL11:FUL30 GEH11:GEH30 GOD11:GOD30 GXZ11:GXZ30 HHV11:HHV30 HRR11:HRR30 IBN11:IBN30 ILJ11:ILJ30 IVF11:IVF30 JFB11:JFB30 JOX11:JOX30 JYT11:JYT30 KIP11:KIP30 KSL11:KSL30 LCH11:LCH30 LMD11:LMD30 LVZ11:LVZ30 MFV11:MFV30 MPR11:MPR30 MZN11:MZN30 NJJ11:NJJ30 NTF11:NTF30 ODB11:ODB30 OMX11:OMX30 OWT11:OWT30 PGP11:PGP30 PQL11:PQL30 QAH11:QAH30 QKD11:QKD30 QTZ11:QTZ30 RDV11:RDV30 RNR11:RNR30 RXN11:RXN30 SHJ11:SHJ30 SRF11:SRF30 TBB11:TBB30 TKX11:TKX30 TUT11:TUT30 UEP11:UEP30 UOL11:UOL30 UYH11:UYH30 VID11:VID30 VRZ11:VRZ30 WBV11:WBV30 WLR11:WLR30 WVN11:WVN30 F65547:F65566 JB65547:JB65566 SX65547:SX65566 ACT65547:ACT65566 AMP65547:AMP65566 AWL65547:AWL65566 BGH65547:BGH65566 BQD65547:BQD65566 BZZ65547:BZZ65566 CJV65547:CJV65566 CTR65547:CTR65566 DDN65547:DDN65566 DNJ65547:DNJ65566 DXF65547:DXF65566 EHB65547:EHB65566 EQX65547:EQX65566 FAT65547:FAT65566 FKP65547:FKP65566 FUL65547:FUL65566 GEH65547:GEH65566 GOD65547:GOD65566 GXZ65547:GXZ65566 HHV65547:HHV65566 HRR65547:HRR65566 IBN65547:IBN65566 ILJ65547:ILJ65566 IVF65547:IVF65566 JFB65547:JFB65566 JOX65547:JOX65566 JYT65547:JYT65566 KIP65547:KIP65566 KSL65547:KSL65566 LCH65547:LCH65566 LMD65547:LMD65566 LVZ65547:LVZ65566 MFV65547:MFV65566 MPR65547:MPR65566 MZN65547:MZN65566 NJJ65547:NJJ65566 NTF65547:NTF65566 ODB65547:ODB65566 OMX65547:OMX65566 OWT65547:OWT65566 PGP65547:PGP65566 PQL65547:PQL65566 QAH65547:QAH65566 QKD65547:QKD65566 QTZ65547:QTZ65566 RDV65547:RDV65566 RNR65547:RNR65566 RXN65547:RXN65566 SHJ65547:SHJ65566 SRF65547:SRF65566 TBB65547:TBB65566 TKX65547:TKX65566 TUT65547:TUT65566 UEP65547:UEP65566 UOL65547:UOL65566 UYH65547:UYH65566 VID65547:VID65566 VRZ65547:VRZ65566 WBV65547:WBV65566 WLR65547:WLR65566 WVN65547:WVN65566 F131083:F131102 JB131083:JB131102 SX131083:SX131102 ACT131083:ACT131102 AMP131083:AMP131102 AWL131083:AWL131102 BGH131083:BGH131102 BQD131083:BQD131102 BZZ131083:BZZ131102 CJV131083:CJV131102 CTR131083:CTR131102 DDN131083:DDN131102 DNJ131083:DNJ131102 DXF131083:DXF131102 EHB131083:EHB131102 EQX131083:EQX131102 FAT131083:FAT131102 FKP131083:FKP131102 FUL131083:FUL131102 GEH131083:GEH131102 GOD131083:GOD131102 GXZ131083:GXZ131102 HHV131083:HHV131102 HRR131083:HRR131102 IBN131083:IBN131102 ILJ131083:ILJ131102 IVF131083:IVF131102 JFB131083:JFB131102 JOX131083:JOX131102 JYT131083:JYT131102 KIP131083:KIP131102 KSL131083:KSL131102 LCH131083:LCH131102 LMD131083:LMD131102 LVZ131083:LVZ131102 MFV131083:MFV131102 MPR131083:MPR131102 MZN131083:MZN131102 NJJ131083:NJJ131102 NTF131083:NTF131102 ODB131083:ODB131102 OMX131083:OMX131102 OWT131083:OWT131102 PGP131083:PGP131102 PQL131083:PQL131102 QAH131083:QAH131102 QKD131083:QKD131102 QTZ131083:QTZ131102 RDV131083:RDV131102 RNR131083:RNR131102 RXN131083:RXN131102 SHJ131083:SHJ131102 SRF131083:SRF131102 TBB131083:TBB131102 TKX131083:TKX131102 TUT131083:TUT131102 UEP131083:UEP131102 UOL131083:UOL131102 UYH131083:UYH131102 VID131083:VID131102 VRZ131083:VRZ131102 WBV131083:WBV131102 WLR131083:WLR131102 WVN131083:WVN131102 F196619:F196638 JB196619:JB196638 SX196619:SX196638 ACT196619:ACT196638 AMP196619:AMP196638 AWL196619:AWL196638 BGH196619:BGH196638 BQD196619:BQD196638 BZZ196619:BZZ196638 CJV196619:CJV196638 CTR196619:CTR196638 DDN196619:DDN196638 DNJ196619:DNJ196638 DXF196619:DXF196638 EHB196619:EHB196638 EQX196619:EQX196638 FAT196619:FAT196638 FKP196619:FKP196638 FUL196619:FUL196638 GEH196619:GEH196638 GOD196619:GOD196638 GXZ196619:GXZ196638 HHV196619:HHV196638 HRR196619:HRR196638 IBN196619:IBN196638 ILJ196619:ILJ196638 IVF196619:IVF196638 JFB196619:JFB196638 JOX196619:JOX196638 JYT196619:JYT196638 KIP196619:KIP196638 KSL196619:KSL196638 LCH196619:LCH196638 LMD196619:LMD196638 LVZ196619:LVZ196638 MFV196619:MFV196638 MPR196619:MPR196638 MZN196619:MZN196638 NJJ196619:NJJ196638 NTF196619:NTF196638 ODB196619:ODB196638 OMX196619:OMX196638 OWT196619:OWT196638 PGP196619:PGP196638 PQL196619:PQL196638 QAH196619:QAH196638 QKD196619:QKD196638 QTZ196619:QTZ196638 RDV196619:RDV196638 RNR196619:RNR196638 RXN196619:RXN196638 SHJ196619:SHJ196638 SRF196619:SRF196638 TBB196619:TBB196638 TKX196619:TKX196638 TUT196619:TUT196638 UEP196619:UEP196638 UOL196619:UOL196638 UYH196619:UYH196638 VID196619:VID196638 VRZ196619:VRZ196638 WBV196619:WBV196638 WLR196619:WLR196638 WVN196619:WVN196638 F262155:F262174 JB262155:JB262174 SX262155:SX262174 ACT262155:ACT262174 AMP262155:AMP262174 AWL262155:AWL262174 BGH262155:BGH262174 BQD262155:BQD262174 BZZ262155:BZZ262174 CJV262155:CJV262174 CTR262155:CTR262174 DDN262155:DDN262174 DNJ262155:DNJ262174 DXF262155:DXF262174 EHB262155:EHB262174 EQX262155:EQX262174 FAT262155:FAT262174 FKP262155:FKP262174 FUL262155:FUL262174 GEH262155:GEH262174 GOD262155:GOD262174 GXZ262155:GXZ262174 HHV262155:HHV262174 HRR262155:HRR262174 IBN262155:IBN262174 ILJ262155:ILJ262174 IVF262155:IVF262174 JFB262155:JFB262174 JOX262155:JOX262174 JYT262155:JYT262174 KIP262155:KIP262174 KSL262155:KSL262174 LCH262155:LCH262174 LMD262155:LMD262174 LVZ262155:LVZ262174 MFV262155:MFV262174 MPR262155:MPR262174 MZN262155:MZN262174 NJJ262155:NJJ262174 NTF262155:NTF262174 ODB262155:ODB262174 OMX262155:OMX262174 OWT262155:OWT262174 PGP262155:PGP262174 PQL262155:PQL262174 QAH262155:QAH262174 QKD262155:QKD262174 QTZ262155:QTZ262174 RDV262155:RDV262174 RNR262155:RNR262174 RXN262155:RXN262174 SHJ262155:SHJ262174 SRF262155:SRF262174 TBB262155:TBB262174 TKX262155:TKX262174 TUT262155:TUT262174 UEP262155:UEP262174 UOL262155:UOL262174 UYH262155:UYH262174 VID262155:VID262174 VRZ262155:VRZ262174 WBV262155:WBV262174 WLR262155:WLR262174 WVN262155:WVN262174 F327691:F327710 JB327691:JB327710 SX327691:SX327710 ACT327691:ACT327710 AMP327691:AMP327710 AWL327691:AWL327710 BGH327691:BGH327710 BQD327691:BQD327710 BZZ327691:BZZ327710 CJV327691:CJV327710 CTR327691:CTR327710 DDN327691:DDN327710 DNJ327691:DNJ327710 DXF327691:DXF327710 EHB327691:EHB327710 EQX327691:EQX327710 FAT327691:FAT327710 FKP327691:FKP327710 FUL327691:FUL327710 GEH327691:GEH327710 GOD327691:GOD327710 GXZ327691:GXZ327710 HHV327691:HHV327710 HRR327691:HRR327710 IBN327691:IBN327710 ILJ327691:ILJ327710 IVF327691:IVF327710 JFB327691:JFB327710 JOX327691:JOX327710 JYT327691:JYT327710 KIP327691:KIP327710 KSL327691:KSL327710 LCH327691:LCH327710 LMD327691:LMD327710 LVZ327691:LVZ327710 MFV327691:MFV327710 MPR327691:MPR327710 MZN327691:MZN327710 NJJ327691:NJJ327710 NTF327691:NTF327710 ODB327691:ODB327710 OMX327691:OMX327710 OWT327691:OWT327710 PGP327691:PGP327710 PQL327691:PQL327710 QAH327691:QAH327710 QKD327691:QKD327710 QTZ327691:QTZ327710 RDV327691:RDV327710 RNR327691:RNR327710 RXN327691:RXN327710 SHJ327691:SHJ327710 SRF327691:SRF327710 TBB327691:TBB327710 TKX327691:TKX327710 TUT327691:TUT327710 UEP327691:UEP327710 UOL327691:UOL327710 UYH327691:UYH327710 VID327691:VID327710 VRZ327691:VRZ327710 WBV327691:WBV327710 WLR327691:WLR327710 WVN327691:WVN327710 F393227:F393246 JB393227:JB393246 SX393227:SX393246 ACT393227:ACT393246 AMP393227:AMP393246 AWL393227:AWL393246 BGH393227:BGH393246 BQD393227:BQD393246 BZZ393227:BZZ393246 CJV393227:CJV393246 CTR393227:CTR393246 DDN393227:DDN393246 DNJ393227:DNJ393246 DXF393227:DXF393246 EHB393227:EHB393246 EQX393227:EQX393246 FAT393227:FAT393246 FKP393227:FKP393246 FUL393227:FUL393246 GEH393227:GEH393246 GOD393227:GOD393246 GXZ393227:GXZ393246 HHV393227:HHV393246 HRR393227:HRR393246 IBN393227:IBN393246 ILJ393227:ILJ393246 IVF393227:IVF393246 JFB393227:JFB393246 JOX393227:JOX393246 JYT393227:JYT393246 KIP393227:KIP393246 KSL393227:KSL393246 LCH393227:LCH393246 LMD393227:LMD393246 LVZ393227:LVZ393246 MFV393227:MFV393246 MPR393227:MPR393246 MZN393227:MZN393246 NJJ393227:NJJ393246 NTF393227:NTF393246 ODB393227:ODB393246 OMX393227:OMX393246 OWT393227:OWT393246 PGP393227:PGP393246 PQL393227:PQL393246 QAH393227:QAH393246 QKD393227:QKD393246 QTZ393227:QTZ393246 RDV393227:RDV393246 RNR393227:RNR393246 RXN393227:RXN393246 SHJ393227:SHJ393246 SRF393227:SRF393246 TBB393227:TBB393246 TKX393227:TKX393246 TUT393227:TUT393246 UEP393227:UEP393246 UOL393227:UOL393246 UYH393227:UYH393246 VID393227:VID393246 VRZ393227:VRZ393246 WBV393227:WBV393246 WLR393227:WLR393246 WVN393227:WVN393246 F458763:F458782 JB458763:JB458782 SX458763:SX458782 ACT458763:ACT458782 AMP458763:AMP458782 AWL458763:AWL458782 BGH458763:BGH458782 BQD458763:BQD458782 BZZ458763:BZZ458782 CJV458763:CJV458782 CTR458763:CTR458782 DDN458763:DDN458782 DNJ458763:DNJ458782 DXF458763:DXF458782 EHB458763:EHB458782 EQX458763:EQX458782 FAT458763:FAT458782 FKP458763:FKP458782 FUL458763:FUL458782 GEH458763:GEH458782 GOD458763:GOD458782 GXZ458763:GXZ458782 HHV458763:HHV458782 HRR458763:HRR458782 IBN458763:IBN458782 ILJ458763:ILJ458782 IVF458763:IVF458782 JFB458763:JFB458782 JOX458763:JOX458782 JYT458763:JYT458782 KIP458763:KIP458782 KSL458763:KSL458782 LCH458763:LCH458782 LMD458763:LMD458782 LVZ458763:LVZ458782 MFV458763:MFV458782 MPR458763:MPR458782 MZN458763:MZN458782 NJJ458763:NJJ458782 NTF458763:NTF458782 ODB458763:ODB458782 OMX458763:OMX458782 OWT458763:OWT458782 PGP458763:PGP458782 PQL458763:PQL458782 QAH458763:QAH458782 QKD458763:QKD458782 QTZ458763:QTZ458782 RDV458763:RDV458782 RNR458763:RNR458782 RXN458763:RXN458782 SHJ458763:SHJ458782 SRF458763:SRF458782 TBB458763:TBB458782 TKX458763:TKX458782 TUT458763:TUT458782 UEP458763:UEP458782 UOL458763:UOL458782 UYH458763:UYH458782 VID458763:VID458782 VRZ458763:VRZ458782 WBV458763:WBV458782 WLR458763:WLR458782 WVN458763:WVN458782 F524299:F524318 JB524299:JB524318 SX524299:SX524318 ACT524299:ACT524318 AMP524299:AMP524318 AWL524299:AWL524318 BGH524299:BGH524318 BQD524299:BQD524318 BZZ524299:BZZ524318 CJV524299:CJV524318 CTR524299:CTR524318 DDN524299:DDN524318 DNJ524299:DNJ524318 DXF524299:DXF524318 EHB524299:EHB524318 EQX524299:EQX524318 FAT524299:FAT524318 FKP524299:FKP524318 FUL524299:FUL524318 GEH524299:GEH524318 GOD524299:GOD524318 GXZ524299:GXZ524318 HHV524299:HHV524318 HRR524299:HRR524318 IBN524299:IBN524318 ILJ524299:ILJ524318 IVF524299:IVF524318 JFB524299:JFB524318 JOX524299:JOX524318 JYT524299:JYT524318 KIP524299:KIP524318 KSL524299:KSL524318 LCH524299:LCH524318 LMD524299:LMD524318 LVZ524299:LVZ524318 MFV524299:MFV524318 MPR524299:MPR524318 MZN524299:MZN524318 NJJ524299:NJJ524318 NTF524299:NTF524318 ODB524299:ODB524318 OMX524299:OMX524318 OWT524299:OWT524318 PGP524299:PGP524318 PQL524299:PQL524318 QAH524299:QAH524318 QKD524299:QKD524318 QTZ524299:QTZ524318 RDV524299:RDV524318 RNR524299:RNR524318 RXN524299:RXN524318 SHJ524299:SHJ524318 SRF524299:SRF524318 TBB524299:TBB524318 TKX524299:TKX524318 TUT524299:TUT524318 UEP524299:UEP524318 UOL524299:UOL524318 UYH524299:UYH524318 VID524299:VID524318 VRZ524299:VRZ524318 WBV524299:WBV524318 WLR524299:WLR524318 WVN524299:WVN524318 F589835:F589854 JB589835:JB589854 SX589835:SX589854 ACT589835:ACT589854 AMP589835:AMP589854 AWL589835:AWL589854 BGH589835:BGH589854 BQD589835:BQD589854 BZZ589835:BZZ589854 CJV589835:CJV589854 CTR589835:CTR589854 DDN589835:DDN589854 DNJ589835:DNJ589854 DXF589835:DXF589854 EHB589835:EHB589854 EQX589835:EQX589854 FAT589835:FAT589854 FKP589835:FKP589854 FUL589835:FUL589854 GEH589835:GEH589854 GOD589835:GOD589854 GXZ589835:GXZ589854 HHV589835:HHV589854 HRR589835:HRR589854 IBN589835:IBN589854 ILJ589835:ILJ589854 IVF589835:IVF589854 JFB589835:JFB589854 JOX589835:JOX589854 JYT589835:JYT589854 KIP589835:KIP589854 KSL589835:KSL589854 LCH589835:LCH589854 LMD589835:LMD589854 LVZ589835:LVZ589854 MFV589835:MFV589854 MPR589835:MPR589854 MZN589835:MZN589854 NJJ589835:NJJ589854 NTF589835:NTF589854 ODB589835:ODB589854 OMX589835:OMX589854 OWT589835:OWT589854 PGP589835:PGP589854 PQL589835:PQL589854 QAH589835:QAH589854 QKD589835:QKD589854 QTZ589835:QTZ589854 RDV589835:RDV589854 RNR589835:RNR589854 RXN589835:RXN589854 SHJ589835:SHJ589854 SRF589835:SRF589854 TBB589835:TBB589854 TKX589835:TKX589854 TUT589835:TUT589854 UEP589835:UEP589854 UOL589835:UOL589854 UYH589835:UYH589854 VID589835:VID589854 VRZ589835:VRZ589854 WBV589835:WBV589854 WLR589835:WLR589854 WVN589835:WVN589854 F655371:F655390 JB655371:JB655390 SX655371:SX655390 ACT655371:ACT655390 AMP655371:AMP655390 AWL655371:AWL655390 BGH655371:BGH655390 BQD655371:BQD655390 BZZ655371:BZZ655390 CJV655371:CJV655390 CTR655371:CTR655390 DDN655371:DDN655390 DNJ655371:DNJ655390 DXF655371:DXF655390 EHB655371:EHB655390 EQX655371:EQX655390 FAT655371:FAT655390 FKP655371:FKP655390 FUL655371:FUL655390 GEH655371:GEH655390 GOD655371:GOD655390 GXZ655371:GXZ655390 HHV655371:HHV655390 HRR655371:HRR655390 IBN655371:IBN655390 ILJ655371:ILJ655390 IVF655371:IVF655390 JFB655371:JFB655390 JOX655371:JOX655390 JYT655371:JYT655390 KIP655371:KIP655390 KSL655371:KSL655390 LCH655371:LCH655390 LMD655371:LMD655390 LVZ655371:LVZ655390 MFV655371:MFV655390 MPR655371:MPR655390 MZN655371:MZN655390 NJJ655371:NJJ655390 NTF655371:NTF655390 ODB655371:ODB655390 OMX655371:OMX655390 OWT655371:OWT655390 PGP655371:PGP655390 PQL655371:PQL655390 QAH655371:QAH655390 QKD655371:QKD655390 QTZ655371:QTZ655390 RDV655371:RDV655390 RNR655371:RNR655390 RXN655371:RXN655390 SHJ655371:SHJ655390 SRF655371:SRF655390 TBB655371:TBB655390 TKX655371:TKX655390 TUT655371:TUT655390 UEP655371:UEP655390 UOL655371:UOL655390 UYH655371:UYH655390 VID655371:VID655390 VRZ655371:VRZ655390 WBV655371:WBV655390 WLR655371:WLR655390 WVN655371:WVN655390 F720907:F720926 JB720907:JB720926 SX720907:SX720926 ACT720907:ACT720926 AMP720907:AMP720926 AWL720907:AWL720926 BGH720907:BGH720926 BQD720907:BQD720926 BZZ720907:BZZ720926 CJV720907:CJV720926 CTR720907:CTR720926 DDN720907:DDN720926 DNJ720907:DNJ720926 DXF720907:DXF720926 EHB720907:EHB720926 EQX720907:EQX720926 FAT720907:FAT720926 FKP720907:FKP720926 FUL720907:FUL720926 GEH720907:GEH720926 GOD720907:GOD720926 GXZ720907:GXZ720926 HHV720907:HHV720926 HRR720907:HRR720926 IBN720907:IBN720926 ILJ720907:ILJ720926 IVF720907:IVF720926 JFB720907:JFB720926 JOX720907:JOX720926 JYT720907:JYT720926 KIP720907:KIP720926 KSL720907:KSL720926 LCH720907:LCH720926 LMD720907:LMD720926 LVZ720907:LVZ720926 MFV720907:MFV720926 MPR720907:MPR720926 MZN720907:MZN720926 NJJ720907:NJJ720926 NTF720907:NTF720926 ODB720907:ODB720926 OMX720907:OMX720926 OWT720907:OWT720926 PGP720907:PGP720926 PQL720907:PQL720926 QAH720907:QAH720926 QKD720907:QKD720926 QTZ720907:QTZ720926 RDV720907:RDV720926 RNR720907:RNR720926 RXN720907:RXN720926 SHJ720907:SHJ720926 SRF720907:SRF720926 TBB720907:TBB720926 TKX720907:TKX720926 TUT720907:TUT720926 UEP720907:UEP720926 UOL720907:UOL720926 UYH720907:UYH720926 VID720907:VID720926 VRZ720907:VRZ720926 WBV720907:WBV720926 WLR720907:WLR720926 WVN720907:WVN720926 F786443:F786462 JB786443:JB786462 SX786443:SX786462 ACT786443:ACT786462 AMP786443:AMP786462 AWL786443:AWL786462 BGH786443:BGH786462 BQD786443:BQD786462 BZZ786443:BZZ786462 CJV786443:CJV786462 CTR786443:CTR786462 DDN786443:DDN786462 DNJ786443:DNJ786462 DXF786443:DXF786462 EHB786443:EHB786462 EQX786443:EQX786462 FAT786443:FAT786462 FKP786443:FKP786462 FUL786443:FUL786462 GEH786443:GEH786462 GOD786443:GOD786462 GXZ786443:GXZ786462 HHV786443:HHV786462 HRR786443:HRR786462 IBN786443:IBN786462 ILJ786443:ILJ786462 IVF786443:IVF786462 JFB786443:JFB786462 JOX786443:JOX786462 JYT786443:JYT786462 KIP786443:KIP786462 KSL786443:KSL786462 LCH786443:LCH786462 LMD786443:LMD786462 LVZ786443:LVZ786462 MFV786443:MFV786462 MPR786443:MPR786462 MZN786443:MZN786462 NJJ786443:NJJ786462 NTF786443:NTF786462 ODB786443:ODB786462 OMX786443:OMX786462 OWT786443:OWT786462 PGP786443:PGP786462 PQL786443:PQL786462 QAH786443:QAH786462 QKD786443:QKD786462 QTZ786443:QTZ786462 RDV786443:RDV786462 RNR786443:RNR786462 RXN786443:RXN786462 SHJ786443:SHJ786462 SRF786443:SRF786462 TBB786443:TBB786462 TKX786443:TKX786462 TUT786443:TUT786462 UEP786443:UEP786462 UOL786443:UOL786462 UYH786443:UYH786462 VID786443:VID786462 VRZ786443:VRZ786462 WBV786443:WBV786462 WLR786443:WLR786462 WVN786443:WVN786462 F851979:F851998 JB851979:JB851998 SX851979:SX851998 ACT851979:ACT851998 AMP851979:AMP851998 AWL851979:AWL851998 BGH851979:BGH851998 BQD851979:BQD851998 BZZ851979:BZZ851998 CJV851979:CJV851998 CTR851979:CTR851998 DDN851979:DDN851998 DNJ851979:DNJ851998 DXF851979:DXF851998 EHB851979:EHB851998 EQX851979:EQX851998 FAT851979:FAT851998 FKP851979:FKP851998 FUL851979:FUL851998 GEH851979:GEH851998 GOD851979:GOD851998 GXZ851979:GXZ851998 HHV851979:HHV851998 HRR851979:HRR851998 IBN851979:IBN851998 ILJ851979:ILJ851998 IVF851979:IVF851998 JFB851979:JFB851998 JOX851979:JOX851998 JYT851979:JYT851998 KIP851979:KIP851998 KSL851979:KSL851998 LCH851979:LCH851998 LMD851979:LMD851998 LVZ851979:LVZ851998 MFV851979:MFV851998 MPR851979:MPR851998 MZN851979:MZN851998 NJJ851979:NJJ851998 NTF851979:NTF851998 ODB851979:ODB851998 OMX851979:OMX851998 OWT851979:OWT851998 PGP851979:PGP851998 PQL851979:PQL851998 QAH851979:QAH851998 QKD851979:QKD851998 QTZ851979:QTZ851998 RDV851979:RDV851998 RNR851979:RNR851998 RXN851979:RXN851998 SHJ851979:SHJ851998 SRF851979:SRF851998 TBB851979:TBB851998 TKX851979:TKX851998 TUT851979:TUT851998 UEP851979:UEP851998 UOL851979:UOL851998 UYH851979:UYH851998 VID851979:VID851998 VRZ851979:VRZ851998 WBV851979:WBV851998 WLR851979:WLR851998 WVN851979:WVN851998 F917515:F917534 JB917515:JB917534 SX917515:SX917534 ACT917515:ACT917534 AMP917515:AMP917534 AWL917515:AWL917534 BGH917515:BGH917534 BQD917515:BQD917534 BZZ917515:BZZ917534 CJV917515:CJV917534 CTR917515:CTR917534 DDN917515:DDN917534 DNJ917515:DNJ917534 DXF917515:DXF917534 EHB917515:EHB917534 EQX917515:EQX917534 FAT917515:FAT917534 FKP917515:FKP917534 FUL917515:FUL917534 GEH917515:GEH917534 GOD917515:GOD917534 GXZ917515:GXZ917534 HHV917515:HHV917534 HRR917515:HRR917534 IBN917515:IBN917534 ILJ917515:ILJ917534 IVF917515:IVF917534 JFB917515:JFB917534 JOX917515:JOX917534 JYT917515:JYT917534 KIP917515:KIP917534 KSL917515:KSL917534 LCH917515:LCH917534 LMD917515:LMD917534 LVZ917515:LVZ917534 MFV917515:MFV917534 MPR917515:MPR917534 MZN917515:MZN917534 NJJ917515:NJJ917534 NTF917515:NTF917534 ODB917515:ODB917534 OMX917515:OMX917534 OWT917515:OWT917534 PGP917515:PGP917534 PQL917515:PQL917534 QAH917515:QAH917534 QKD917515:QKD917534 QTZ917515:QTZ917534 RDV917515:RDV917534 RNR917515:RNR917534 RXN917515:RXN917534 SHJ917515:SHJ917534 SRF917515:SRF917534 TBB917515:TBB917534 TKX917515:TKX917534 TUT917515:TUT917534 UEP917515:UEP917534 UOL917515:UOL917534 UYH917515:UYH917534 VID917515:VID917534 VRZ917515:VRZ917534 WBV917515:WBV917534 WLR917515:WLR917534 WVN917515:WVN917534 F983051:F983070 JB983051:JB983070 SX983051:SX983070 ACT983051:ACT983070 AMP983051:AMP983070 AWL983051:AWL983070 BGH983051:BGH983070 BQD983051:BQD983070 BZZ983051:BZZ983070 CJV983051:CJV983070 CTR983051:CTR983070 DDN983051:DDN983070 DNJ983051:DNJ983070 DXF983051:DXF983070 EHB983051:EHB983070 EQX983051:EQX983070 FAT983051:FAT983070 FKP983051:FKP983070 FUL983051:FUL983070 GEH983051:GEH983070 GOD983051:GOD983070 GXZ983051:GXZ983070 HHV983051:HHV983070 HRR983051:HRR983070 IBN983051:IBN983070 ILJ983051:ILJ983070 IVF983051:IVF983070 JFB983051:JFB983070 JOX983051:JOX983070 JYT983051:JYT983070 KIP983051:KIP983070 KSL983051:KSL983070 LCH983051:LCH983070 LMD983051:LMD983070 LVZ983051:LVZ983070 MFV983051:MFV983070 MPR983051:MPR983070 MZN983051:MZN983070 NJJ983051:NJJ983070 NTF983051:NTF983070 ODB983051:ODB983070 OMX983051:OMX983070 OWT983051:OWT983070 PGP983051:PGP983070 PQL983051:PQL983070 QAH983051:QAH983070 QKD983051:QKD983070 QTZ983051:QTZ983070 RDV983051:RDV983070 RNR983051:RNR983070 RXN983051:RXN983070 SHJ983051:SHJ983070 SRF983051:SRF983070 TBB983051:TBB983070 TKX983051:TKX983070 TUT983051:TUT983070 UEP983051:UEP983070 UOL983051:UOL983070 UYH983051:UYH983070 VID983051:VID983070 VRZ983051:VRZ983070 WBV983051:WBV983070 WLR983051:WLR983070 WVN983051:WVN983070 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J17:J26 JF17:JF26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WVR17:WVR26 J65553:J65562 JF65553:JF65562 TB65553:TB65562 ACX65553:ACX65562 AMT65553:AMT65562 AWP65553:AWP65562 BGL65553:BGL65562 BQH65553:BQH65562 CAD65553:CAD65562 CJZ65553:CJZ65562 CTV65553:CTV65562 DDR65553:DDR65562 DNN65553:DNN65562 DXJ65553:DXJ65562 EHF65553:EHF65562 ERB65553:ERB65562 FAX65553:FAX65562 FKT65553:FKT65562 FUP65553:FUP65562 GEL65553:GEL65562 GOH65553:GOH65562 GYD65553:GYD65562 HHZ65553:HHZ65562 HRV65553:HRV65562 IBR65553:IBR65562 ILN65553:ILN65562 IVJ65553:IVJ65562 JFF65553:JFF65562 JPB65553:JPB65562 JYX65553:JYX65562 KIT65553:KIT65562 KSP65553:KSP65562 LCL65553:LCL65562 LMH65553:LMH65562 LWD65553:LWD65562 MFZ65553:MFZ65562 MPV65553:MPV65562 MZR65553:MZR65562 NJN65553:NJN65562 NTJ65553:NTJ65562 ODF65553:ODF65562 ONB65553:ONB65562 OWX65553:OWX65562 PGT65553:PGT65562 PQP65553:PQP65562 QAL65553:QAL65562 QKH65553:QKH65562 QUD65553:QUD65562 RDZ65553:RDZ65562 RNV65553:RNV65562 RXR65553:RXR65562 SHN65553:SHN65562 SRJ65553:SRJ65562 TBF65553:TBF65562 TLB65553:TLB65562 TUX65553:TUX65562 UET65553:UET65562 UOP65553:UOP65562 UYL65553:UYL65562 VIH65553:VIH65562 VSD65553:VSD65562 WBZ65553:WBZ65562 WLV65553:WLV65562 WVR65553:WVR65562 J131089:J131098 JF131089:JF131098 TB131089:TB131098 ACX131089:ACX131098 AMT131089:AMT131098 AWP131089:AWP131098 BGL131089:BGL131098 BQH131089:BQH131098 CAD131089:CAD131098 CJZ131089:CJZ131098 CTV131089:CTV131098 DDR131089:DDR131098 DNN131089:DNN131098 DXJ131089:DXJ131098 EHF131089:EHF131098 ERB131089:ERB131098 FAX131089:FAX131098 FKT131089:FKT131098 FUP131089:FUP131098 GEL131089:GEL131098 GOH131089:GOH131098 GYD131089:GYD131098 HHZ131089:HHZ131098 HRV131089:HRV131098 IBR131089:IBR131098 ILN131089:ILN131098 IVJ131089:IVJ131098 JFF131089:JFF131098 JPB131089:JPB131098 JYX131089:JYX131098 KIT131089:KIT131098 KSP131089:KSP131098 LCL131089:LCL131098 LMH131089:LMH131098 LWD131089:LWD131098 MFZ131089:MFZ131098 MPV131089:MPV131098 MZR131089:MZR131098 NJN131089:NJN131098 NTJ131089:NTJ131098 ODF131089:ODF131098 ONB131089:ONB131098 OWX131089:OWX131098 PGT131089:PGT131098 PQP131089:PQP131098 QAL131089:QAL131098 QKH131089:QKH131098 QUD131089:QUD131098 RDZ131089:RDZ131098 RNV131089:RNV131098 RXR131089:RXR131098 SHN131089:SHN131098 SRJ131089:SRJ131098 TBF131089:TBF131098 TLB131089:TLB131098 TUX131089:TUX131098 UET131089:UET131098 UOP131089:UOP131098 UYL131089:UYL131098 VIH131089:VIH131098 VSD131089:VSD131098 WBZ131089:WBZ131098 WLV131089:WLV131098 WVR131089:WVR131098 J196625:J196634 JF196625:JF196634 TB196625:TB196634 ACX196625:ACX196634 AMT196625:AMT196634 AWP196625:AWP196634 BGL196625:BGL196634 BQH196625:BQH196634 CAD196625:CAD196634 CJZ196625:CJZ196634 CTV196625:CTV196634 DDR196625:DDR196634 DNN196625:DNN196634 DXJ196625:DXJ196634 EHF196625:EHF196634 ERB196625:ERB196634 FAX196625:FAX196634 FKT196625:FKT196634 FUP196625:FUP196634 GEL196625:GEL196634 GOH196625:GOH196634 GYD196625:GYD196634 HHZ196625:HHZ196634 HRV196625:HRV196634 IBR196625:IBR196634 ILN196625:ILN196634 IVJ196625:IVJ196634 JFF196625:JFF196634 JPB196625:JPB196634 JYX196625:JYX196634 KIT196625:KIT196634 KSP196625:KSP196634 LCL196625:LCL196634 LMH196625:LMH196634 LWD196625:LWD196634 MFZ196625:MFZ196634 MPV196625:MPV196634 MZR196625:MZR196634 NJN196625:NJN196634 NTJ196625:NTJ196634 ODF196625:ODF196634 ONB196625:ONB196634 OWX196625:OWX196634 PGT196625:PGT196634 PQP196625:PQP196634 QAL196625:QAL196634 QKH196625:QKH196634 QUD196625:QUD196634 RDZ196625:RDZ196634 RNV196625:RNV196634 RXR196625:RXR196634 SHN196625:SHN196634 SRJ196625:SRJ196634 TBF196625:TBF196634 TLB196625:TLB196634 TUX196625:TUX196634 UET196625:UET196634 UOP196625:UOP196634 UYL196625:UYL196634 VIH196625:VIH196634 VSD196625:VSD196634 WBZ196625:WBZ196634 WLV196625:WLV196634 WVR196625:WVR196634 J262161:J262170 JF262161:JF262170 TB262161:TB262170 ACX262161:ACX262170 AMT262161:AMT262170 AWP262161:AWP262170 BGL262161:BGL262170 BQH262161:BQH262170 CAD262161:CAD262170 CJZ262161:CJZ262170 CTV262161:CTV262170 DDR262161:DDR262170 DNN262161:DNN262170 DXJ262161:DXJ262170 EHF262161:EHF262170 ERB262161:ERB262170 FAX262161:FAX262170 FKT262161:FKT262170 FUP262161:FUP262170 GEL262161:GEL262170 GOH262161:GOH262170 GYD262161:GYD262170 HHZ262161:HHZ262170 HRV262161:HRV262170 IBR262161:IBR262170 ILN262161:ILN262170 IVJ262161:IVJ262170 JFF262161:JFF262170 JPB262161:JPB262170 JYX262161:JYX262170 KIT262161:KIT262170 KSP262161:KSP262170 LCL262161:LCL262170 LMH262161:LMH262170 LWD262161:LWD262170 MFZ262161:MFZ262170 MPV262161:MPV262170 MZR262161:MZR262170 NJN262161:NJN262170 NTJ262161:NTJ262170 ODF262161:ODF262170 ONB262161:ONB262170 OWX262161:OWX262170 PGT262161:PGT262170 PQP262161:PQP262170 QAL262161:QAL262170 QKH262161:QKH262170 QUD262161:QUD262170 RDZ262161:RDZ262170 RNV262161:RNV262170 RXR262161:RXR262170 SHN262161:SHN262170 SRJ262161:SRJ262170 TBF262161:TBF262170 TLB262161:TLB262170 TUX262161:TUX262170 UET262161:UET262170 UOP262161:UOP262170 UYL262161:UYL262170 VIH262161:VIH262170 VSD262161:VSD262170 WBZ262161:WBZ262170 WLV262161:WLV262170 WVR262161:WVR262170 J327697:J327706 JF327697:JF327706 TB327697:TB327706 ACX327697:ACX327706 AMT327697:AMT327706 AWP327697:AWP327706 BGL327697:BGL327706 BQH327697:BQH327706 CAD327697:CAD327706 CJZ327697:CJZ327706 CTV327697:CTV327706 DDR327697:DDR327706 DNN327697:DNN327706 DXJ327697:DXJ327706 EHF327697:EHF327706 ERB327697:ERB327706 FAX327697:FAX327706 FKT327697:FKT327706 FUP327697:FUP327706 GEL327697:GEL327706 GOH327697:GOH327706 GYD327697:GYD327706 HHZ327697:HHZ327706 HRV327697:HRV327706 IBR327697:IBR327706 ILN327697:ILN327706 IVJ327697:IVJ327706 JFF327697:JFF327706 JPB327697:JPB327706 JYX327697:JYX327706 KIT327697:KIT327706 KSP327697:KSP327706 LCL327697:LCL327706 LMH327697:LMH327706 LWD327697:LWD327706 MFZ327697:MFZ327706 MPV327697:MPV327706 MZR327697:MZR327706 NJN327697:NJN327706 NTJ327697:NTJ327706 ODF327697:ODF327706 ONB327697:ONB327706 OWX327697:OWX327706 PGT327697:PGT327706 PQP327697:PQP327706 QAL327697:QAL327706 QKH327697:QKH327706 QUD327697:QUD327706 RDZ327697:RDZ327706 RNV327697:RNV327706 RXR327697:RXR327706 SHN327697:SHN327706 SRJ327697:SRJ327706 TBF327697:TBF327706 TLB327697:TLB327706 TUX327697:TUX327706 UET327697:UET327706 UOP327697:UOP327706 UYL327697:UYL327706 VIH327697:VIH327706 VSD327697:VSD327706 WBZ327697:WBZ327706 WLV327697:WLV327706 WVR327697:WVR327706 J393233:J393242 JF393233:JF393242 TB393233:TB393242 ACX393233:ACX393242 AMT393233:AMT393242 AWP393233:AWP393242 BGL393233:BGL393242 BQH393233:BQH393242 CAD393233:CAD393242 CJZ393233:CJZ393242 CTV393233:CTV393242 DDR393233:DDR393242 DNN393233:DNN393242 DXJ393233:DXJ393242 EHF393233:EHF393242 ERB393233:ERB393242 FAX393233:FAX393242 FKT393233:FKT393242 FUP393233:FUP393242 GEL393233:GEL393242 GOH393233:GOH393242 GYD393233:GYD393242 HHZ393233:HHZ393242 HRV393233:HRV393242 IBR393233:IBR393242 ILN393233:ILN393242 IVJ393233:IVJ393242 JFF393233:JFF393242 JPB393233:JPB393242 JYX393233:JYX393242 KIT393233:KIT393242 KSP393233:KSP393242 LCL393233:LCL393242 LMH393233:LMH393242 LWD393233:LWD393242 MFZ393233:MFZ393242 MPV393233:MPV393242 MZR393233:MZR393242 NJN393233:NJN393242 NTJ393233:NTJ393242 ODF393233:ODF393242 ONB393233:ONB393242 OWX393233:OWX393242 PGT393233:PGT393242 PQP393233:PQP393242 QAL393233:QAL393242 QKH393233:QKH393242 QUD393233:QUD393242 RDZ393233:RDZ393242 RNV393233:RNV393242 RXR393233:RXR393242 SHN393233:SHN393242 SRJ393233:SRJ393242 TBF393233:TBF393242 TLB393233:TLB393242 TUX393233:TUX393242 UET393233:UET393242 UOP393233:UOP393242 UYL393233:UYL393242 VIH393233:VIH393242 VSD393233:VSD393242 WBZ393233:WBZ393242 WLV393233:WLV393242 WVR393233:WVR393242 J458769:J458778 JF458769:JF458778 TB458769:TB458778 ACX458769:ACX458778 AMT458769:AMT458778 AWP458769:AWP458778 BGL458769:BGL458778 BQH458769:BQH458778 CAD458769:CAD458778 CJZ458769:CJZ458778 CTV458769:CTV458778 DDR458769:DDR458778 DNN458769:DNN458778 DXJ458769:DXJ458778 EHF458769:EHF458778 ERB458769:ERB458778 FAX458769:FAX458778 FKT458769:FKT458778 FUP458769:FUP458778 GEL458769:GEL458778 GOH458769:GOH458778 GYD458769:GYD458778 HHZ458769:HHZ458778 HRV458769:HRV458778 IBR458769:IBR458778 ILN458769:ILN458778 IVJ458769:IVJ458778 JFF458769:JFF458778 JPB458769:JPB458778 JYX458769:JYX458778 KIT458769:KIT458778 KSP458769:KSP458778 LCL458769:LCL458778 LMH458769:LMH458778 LWD458769:LWD458778 MFZ458769:MFZ458778 MPV458769:MPV458778 MZR458769:MZR458778 NJN458769:NJN458778 NTJ458769:NTJ458778 ODF458769:ODF458778 ONB458769:ONB458778 OWX458769:OWX458778 PGT458769:PGT458778 PQP458769:PQP458778 QAL458769:QAL458778 QKH458769:QKH458778 QUD458769:QUD458778 RDZ458769:RDZ458778 RNV458769:RNV458778 RXR458769:RXR458778 SHN458769:SHN458778 SRJ458769:SRJ458778 TBF458769:TBF458778 TLB458769:TLB458778 TUX458769:TUX458778 UET458769:UET458778 UOP458769:UOP458778 UYL458769:UYL458778 VIH458769:VIH458778 VSD458769:VSD458778 WBZ458769:WBZ458778 WLV458769:WLV458778 WVR458769:WVR458778 J524305:J524314 JF524305:JF524314 TB524305:TB524314 ACX524305:ACX524314 AMT524305:AMT524314 AWP524305:AWP524314 BGL524305:BGL524314 BQH524305:BQH524314 CAD524305:CAD524314 CJZ524305:CJZ524314 CTV524305:CTV524314 DDR524305:DDR524314 DNN524305:DNN524314 DXJ524305:DXJ524314 EHF524305:EHF524314 ERB524305:ERB524314 FAX524305:FAX524314 FKT524305:FKT524314 FUP524305:FUP524314 GEL524305:GEL524314 GOH524305:GOH524314 GYD524305:GYD524314 HHZ524305:HHZ524314 HRV524305:HRV524314 IBR524305:IBR524314 ILN524305:ILN524314 IVJ524305:IVJ524314 JFF524305:JFF524314 JPB524305:JPB524314 JYX524305:JYX524314 KIT524305:KIT524314 KSP524305:KSP524314 LCL524305:LCL524314 LMH524305:LMH524314 LWD524305:LWD524314 MFZ524305:MFZ524314 MPV524305:MPV524314 MZR524305:MZR524314 NJN524305:NJN524314 NTJ524305:NTJ524314 ODF524305:ODF524314 ONB524305:ONB524314 OWX524305:OWX524314 PGT524305:PGT524314 PQP524305:PQP524314 QAL524305:QAL524314 QKH524305:QKH524314 QUD524305:QUD524314 RDZ524305:RDZ524314 RNV524305:RNV524314 RXR524305:RXR524314 SHN524305:SHN524314 SRJ524305:SRJ524314 TBF524305:TBF524314 TLB524305:TLB524314 TUX524305:TUX524314 UET524305:UET524314 UOP524305:UOP524314 UYL524305:UYL524314 VIH524305:VIH524314 VSD524305:VSD524314 WBZ524305:WBZ524314 WLV524305:WLV524314 WVR524305:WVR524314 J589841:J589850 JF589841:JF589850 TB589841:TB589850 ACX589841:ACX589850 AMT589841:AMT589850 AWP589841:AWP589850 BGL589841:BGL589850 BQH589841:BQH589850 CAD589841:CAD589850 CJZ589841:CJZ589850 CTV589841:CTV589850 DDR589841:DDR589850 DNN589841:DNN589850 DXJ589841:DXJ589850 EHF589841:EHF589850 ERB589841:ERB589850 FAX589841:FAX589850 FKT589841:FKT589850 FUP589841:FUP589850 GEL589841:GEL589850 GOH589841:GOH589850 GYD589841:GYD589850 HHZ589841:HHZ589850 HRV589841:HRV589850 IBR589841:IBR589850 ILN589841:ILN589850 IVJ589841:IVJ589850 JFF589841:JFF589850 JPB589841:JPB589850 JYX589841:JYX589850 KIT589841:KIT589850 KSP589841:KSP589850 LCL589841:LCL589850 LMH589841:LMH589850 LWD589841:LWD589850 MFZ589841:MFZ589850 MPV589841:MPV589850 MZR589841:MZR589850 NJN589841:NJN589850 NTJ589841:NTJ589850 ODF589841:ODF589850 ONB589841:ONB589850 OWX589841:OWX589850 PGT589841:PGT589850 PQP589841:PQP589850 QAL589841:QAL589850 QKH589841:QKH589850 QUD589841:QUD589850 RDZ589841:RDZ589850 RNV589841:RNV589850 RXR589841:RXR589850 SHN589841:SHN589850 SRJ589841:SRJ589850 TBF589841:TBF589850 TLB589841:TLB589850 TUX589841:TUX589850 UET589841:UET589850 UOP589841:UOP589850 UYL589841:UYL589850 VIH589841:VIH589850 VSD589841:VSD589850 WBZ589841:WBZ589850 WLV589841:WLV589850 WVR589841:WVR589850 J655377:J655386 JF655377:JF655386 TB655377:TB655386 ACX655377:ACX655386 AMT655377:AMT655386 AWP655377:AWP655386 BGL655377:BGL655386 BQH655377:BQH655386 CAD655377:CAD655386 CJZ655377:CJZ655386 CTV655377:CTV655386 DDR655377:DDR655386 DNN655377:DNN655386 DXJ655377:DXJ655386 EHF655377:EHF655386 ERB655377:ERB655386 FAX655377:FAX655386 FKT655377:FKT655386 FUP655377:FUP655386 GEL655377:GEL655386 GOH655377:GOH655386 GYD655377:GYD655386 HHZ655377:HHZ655386 HRV655377:HRV655386 IBR655377:IBR655386 ILN655377:ILN655386 IVJ655377:IVJ655386 JFF655377:JFF655386 JPB655377:JPB655386 JYX655377:JYX655386 KIT655377:KIT655386 KSP655377:KSP655386 LCL655377:LCL655386 LMH655377:LMH655386 LWD655377:LWD655386 MFZ655377:MFZ655386 MPV655377:MPV655386 MZR655377:MZR655386 NJN655377:NJN655386 NTJ655377:NTJ655386 ODF655377:ODF655386 ONB655377:ONB655386 OWX655377:OWX655386 PGT655377:PGT655386 PQP655377:PQP655386 QAL655377:QAL655386 QKH655377:QKH655386 QUD655377:QUD655386 RDZ655377:RDZ655386 RNV655377:RNV655386 RXR655377:RXR655386 SHN655377:SHN655386 SRJ655377:SRJ655386 TBF655377:TBF655386 TLB655377:TLB655386 TUX655377:TUX655386 UET655377:UET655386 UOP655377:UOP655386 UYL655377:UYL655386 VIH655377:VIH655386 VSD655377:VSD655386 WBZ655377:WBZ655386 WLV655377:WLV655386 WVR655377:WVR655386 J720913:J720922 JF720913:JF720922 TB720913:TB720922 ACX720913:ACX720922 AMT720913:AMT720922 AWP720913:AWP720922 BGL720913:BGL720922 BQH720913:BQH720922 CAD720913:CAD720922 CJZ720913:CJZ720922 CTV720913:CTV720922 DDR720913:DDR720922 DNN720913:DNN720922 DXJ720913:DXJ720922 EHF720913:EHF720922 ERB720913:ERB720922 FAX720913:FAX720922 FKT720913:FKT720922 FUP720913:FUP720922 GEL720913:GEL720922 GOH720913:GOH720922 GYD720913:GYD720922 HHZ720913:HHZ720922 HRV720913:HRV720922 IBR720913:IBR720922 ILN720913:ILN720922 IVJ720913:IVJ720922 JFF720913:JFF720922 JPB720913:JPB720922 JYX720913:JYX720922 KIT720913:KIT720922 KSP720913:KSP720922 LCL720913:LCL720922 LMH720913:LMH720922 LWD720913:LWD720922 MFZ720913:MFZ720922 MPV720913:MPV720922 MZR720913:MZR720922 NJN720913:NJN720922 NTJ720913:NTJ720922 ODF720913:ODF720922 ONB720913:ONB720922 OWX720913:OWX720922 PGT720913:PGT720922 PQP720913:PQP720922 QAL720913:QAL720922 QKH720913:QKH720922 QUD720913:QUD720922 RDZ720913:RDZ720922 RNV720913:RNV720922 RXR720913:RXR720922 SHN720913:SHN720922 SRJ720913:SRJ720922 TBF720913:TBF720922 TLB720913:TLB720922 TUX720913:TUX720922 UET720913:UET720922 UOP720913:UOP720922 UYL720913:UYL720922 VIH720913:VIH720922 VSD720913:VSD720922 WBZ720913:WBZ720922 WLV720913:WLV720922 WVR720913:WVR720922 J786449:J786458 JF786449:JF786458 TB786449:TB786458 ACX786449:ACX786458 AMT786449:AMT786458 AWP786449:AWP786458 BGL786449:BGL786458 BQH786449:BQH786458 CAD786449:CAD786458 CJZ786449:CJZ786458 CTV786449:CTV786458 DDR786449:DDR786458 DNN786449:DNN786458 DXJ786449:DXJ786458 EHF786449:EHF786458 ERB786449:ERB786458 FAX786449:FAX786458 FKT786449:FKT786458 FUP786449:FUP786458 GEL786449:GEL786458 GOH786449:GOH786458 GYD786449:GYD786458 HHZ786449:HHZ786458 HRV786449:HRV786458 IBR786449:IBR786458 ILN786449:ILN786458 IVJ786449:IVJ786458 JFF786449:JFF786458 JPB786449:JPB786458 JYX786449:JYX786458 KIT786449:KIT786458 KSP786449:KSP786458 LCL786449:LCL786458 LMH786449:LMH786458 LWD786449:LWD786458 MFZ786449:MFZ786458 MPV786449:MPV786458 MZR786449:MZR786458 NJN786449:NJN786458 NTJ786449:NTJ786458 ODF786449:ODF786458 ONB786449:ONB786458 OWX786449:OWX786458 PGT786449:PGT786458 PQP786449:PQP786458 QAL786449:QAL786458 QKH786449:QKH786458 QUD786449:QUD786458 RDZ786449:RDZ786458 RNV786449:RNV786458 RXR786449:RXR786458 SHN786449:SHN786458 SRJ786449:SRJ786458 TBF786449:TBF786458 TLB786449:TLB786458 TUX786449:TUX786458 UET786449:UET786458 UOP786449:UOP786458 UYL786449:UYL786458 VIH786449:VIH786458 VSD786449:VSD786458 WBZ786449:WBZ786458 WLV786449:WLV786458 WVR786449:WVR786458 J851985:J851994 JF851985:JF851994 TB851985:TB851994 ACX851985:ACX851994 AMT851985:AMT851994 AWP851985:AWP851994 BGL851985:BGL851994 BQH851985:BQH851994 CAD851985:CAD851994 CJZ851985:CJZ851994 CTV851985:CTV851994 DDR851985:DDR851994 DNN851985:DNN851994 DXJ851985:DXJ851994 EHF851985:EHF851994 ERB851985:ERB851994 FAX851985:FAX851994 FKT851985:FKT851994 FUP851985:FUP851994 GEL851985:GEL851994 GOH851985:GOH851994 GYD851985:GYD851994 HHZ851985:HHZ851994 HRV851985:HRV851994 IBR851985:IBR851994 ILN851985:ILN851994 IVJ851985:IVJ851994 JFF851985:JFF851994 JPB851985:JPB851994 JYX851985:JYX851994 KIT851985:KIT851994 KSP851985:KSP851994 LCL851985:LCL851994 LMH851985:LMH851994 LWD851985:LWD851994 MFZ851985:MFZ851994 MPV851985:MPV851994 MZR851985:MZR851994 NJN851985:NJN851994 NTJ851985:NTJ851994 ODF851985:ODF851994 ONB851985:ONB851994 OWX851985:OWX851994 PGT851985:PGT851994 PQP851985:PQP851994 QAL851985:QAL851994 QKH851985:QKH851994 QUD851985:QUD851994 RDZ851985:RDZ851994 RNV851985:RNV851994 RXR851985:RXR851994 SHN851985:SHN851994 SRJ851985:SRJ851994 TBF851985:TBF851994 TLB851985:TLB851994 TUX851985:TUX851994 UET851985:UET851994 UOP851985:UOP851994 UYL851985:UYL851994 VIH851985:VIH851994 VSD851985:VSD851994 WBZ851985:WBZ851994 WLV851985:WLV851994 WVR851985:WVR851994 J917521:J917530 JF917521:JF917530 TB917521:TB917530 ACX917521:ACX917530 AMT917521:AMT917530 AWP917521:AWP917530 BGL917521:BGL917530 BQH917521:BQH917530 CAD917521:CAD917530 CJZ917521:CJZ917530 CTV917521:CTV917530 DDR917521:DDR917530 DNN917521:DNN917530 DXJ917521:DXJ917530 EHF917521:EHF917530 ERB917521:ERB917530 FAX917521:FAX917530 FKT917521:FKT917530 FUP917521:FUP917530 GEL917521:GEL917530 GOH917521:GOH917530 GYD917521:GYD917530 HHZ917521:HHZ917530 HRV917521:HRV917530 IBR917521:IBR917530 ILN917521:ILN917530 IVJ917521:IVJ917530 JFF917521:JFF917530 JPB917521:JPB917530 JYX917521:JYX917530 KIT917521:KIT917530 KSP917521:KSP917530 LCL917521:LCL917530 LMH917521:LMH917530 LWD917521:LWD917530 MFZ917521:MFZ917530 MPV917521:MPV917530 MZR917521:MZR917530 NJN917521:NJN917530 NTJ917521:NTJ917530 ODF917521:ODF917530 ONB917521:ONB917530 OWX917521:OWX917530 PGT917521:PGT917530 PQP917521:PQP917530 QAL917521:QAL917530 QKH917521:QKH917530 QUD917521:QUD917530 RDZ917521:RDZ917530 RNV917521:RNV917530 RXR917521:RXR917530 SHN917521:SHN917530 SRJ917521:SRJ917530 TBF917521:TBF917530 TLB917521:TLB917530 TUX917521:TUX917530 UET917521:UET917530 UOP917521:UOP917530 UYL917521:UYL917530 VIH917521:VIH917530 VSD917521:VSD917530 WBZ917521:WBZ917530 WLV917521:WLV917530 WVR917521:WVR917530 J983057:J983066 JF983057:JF983066 TB983057:TB983066 ACX983057:ACX983066 AMT983057:AMT983066 AWP983057:AWP983066 BGL983057:BGL983066 BQH983057:BQH983066 CAD983057:CAD983066 CJZ983057:CJZ983066 CTV983057:CTV983066 DDR983057:DDR983066 DNN983057:DNN983066 DXJ983057:DXJ983066 EHF983057:EHF983066 ERB983057:ERB983066 FAX983057:FAX983066 FKT983057:FKT983066 FUP983057:FUP983066 GEL983057:GEL983066 GOH983057:GOH983066 GYD983057:GYD983066 HHZ983057:HHZ983066 HRV983057:HRV983066 IBR983057:IBR983066 ILN983057:ILN983066 IVJ983057:IVJ983066 JFF983057:JFF983066 JPB983057:JPB983066 JYX983057:JYX983066 KIT983057:KIT983066 KSP983057:KSP983066 LCL983057:LCL983066 LMH983057:LMH983066 LWD983057:LWD983066 MFZ983057:MFZ983066 MPV983057:MPV983066 MZR983057:MZR983066 NJN983057:NJN983066 NTJ983057:NTJ983066 ODF983057:ODF983066 ONB983057:ONB983066 OWX983057:OWX983066 PGT983057:PGT983066 PQP983057:PQP983066 QAL983057:QAL983066 QKH983057:QKH983066 QUD983057:QUD983066 RDZ983057:RDZ983066 RNV983057:RNV983066 RXR983057:RXR983066 SHN983057:SHN983066 SRJ983057:SRJ983066 TBF983057:TBF983066 TLB983057:TLB983066 TUX983057:TUX983066 UET983057:UET983066 UOP983057:UOP983066 UYL983057:UYL983066 VIH983057:VIH983066 VSD983057:VSD983066 WBZ983057:WBZ983066 WLV983057:WLV983066 WVR983057:WVR983066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F11:F30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topLeftCell="A21" zoomScaleNormal="100" zoomScaleSheetLayoutView="100" workbookViewId="0">
      <selection activeCell="B35" sqref="B35:Q35"/>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459</v>
      </c>
      <c r="B1" s="27"/>
      <c r="C1" s="27"/>
      <c r="D1" s="28"/>
      <c r="E1" s="29"/>
      <c r="F1" s="28"/>
      <c r="G1" s="28"/>
      <c r="H1" s="28"/>
      <c r="I1" s="28"/>
      <c r="J1" s="28"/>
      <c r="K1" s="28"/>
      <c r="L1" s="28"/>
      <c r="M1" s="28"/>
      <c r="N1" s="28"/>
      <c r="P1" s="206" t="s">
        <v>243</v>
      </c>
      <c r="Q1" s="206"/>
      <c r="R1" s="28"/>
      <c r="S1" s="28"/>
    </row>
    <row r="2" spans="1:20" ht="13.5" customHeight="1">
      <c r="G2" s="31"/>
      <c r="K2" s="32" t="s">
        <v>244</v>
      </c>
      <c r="L2" s="191">
        <f>山口大学様式1_治験計画の概要!F1</f>
        <v>0</v>
      </c>
      <c r="M2" s="192"/>
      <c r="N2" s="192"/>
      <c r="O2" s="192"/>
      <c r="P2" s="192"/>
      <c r="Q2" s="193"/>
    </row>
    <row r="3" spans="1:20" ht="13.5" customHeight="1">
      <c r="A3" s="33"/>
      <c r="G3" s="31"/>
      <c r="K3" s="194" t="s">
        <v>245</v>
      </c>
      <c r="L3" s="191" t="s">
        <v>246</v>
      </c>
      <c r="M3" s="192"/>
      <c r="N3" s="192"/>
      <c r="O3" s="192"/>
      <c r="P3" s="192"/>
      <c r="Q3" s="193"/>
      <c r="R3" s="35"/>
    </row>
    <row r="4" spans="1:20" ht="13.5" customHeight="1">
      <c r="G4" s="31"/>
      <c r="K4" s="194"/>
      <c r="L4" s="191" t="s">
        <v>247</v>
      </c>
      <c r="M4" s="192"/>
      <c r="N4" s="192"/>
      <c r="O4" s="192"/>
      <c r="P4" s="192"/>
      <c r="Q4" s="193"/>
    </row>
    <row r="5" spans="1:20" ht="13.5" customHeight="1">
      <c r="G5" s="31"/>
      <c r="K5" s="194"/>
      <c r="L5" s="191" t="s">
        <v>248</v>
      </c>
      <c r="M5" s="192"/>
      <c r="N5" s="192"/>
      <c r="O5" s="192"/>
      <c r="P5" s="192"/>
      <c r="Q5" s="193"/>
    </row>
    <row r="6" spans="1:20" ht="13.5" customHeight="1">
      <c r="G6" s="31"/>
      <c r="K6" s="36"/>
      <c r="L6" s="37"/>
      <c r="M6" s="37"/>
      <c r="N6" s="37"/>
      <c r="O6" s="37"/>
      <c r="P6" s="37"/>
      <c r="Q6" s="37"/>
    </row>
    <row r="7" spans="1:20" ht="24.75" customHeight="1">
      <c r="A7" s="188" t="s">
        <v>249</v>
      </c>
      <c r="B7" s="188"/>
      <c r="C7" s="188"/>
      <c r="D7" s="188"/>
      <c r="E7" s="188"/>
      <c r="F7" s="188"/>
      <c r="G7" s="188"/>
      <c r="H7" s="188"/>
      <c r="I7" s="188"/>
      <c r="J7" s="188"/>
      <c r="K7" s="188"/>
      <c r="L7" s="188"/>
      <c r="M7" s="188"/>
      <c r="N7" s="188"/>
      <c r="O7" s="188"/>
      <c r="P7" s="188"/>
      <c r="Q7" s="188"/>
    </row>
    <row r="8" spans="1:20" ht="12.75" customHeight="1">
      <c r="A8" s="38"/>
      <c r="B8" s="38"/>
      <c r="C8" s="38"/>
      <c r="D8" s="38"/>
      <c r="E8" s="38"/>
      <c r="F8" s="38"/>
      <c r="G8" s="38"/>
      <c r="H8" s="38"/>
      <c r="I8" s="38"/>
      <c r="J8" s="38"/>
      <c r="K8" s="38"/>
      <c r="L8" s="38"/>
      <c r="M8" s="38"/>
      <c r="N8" s="38"/>
      <c r="O8" s="38"/>
      <c r="P8" s="38"/>
      <c r="Q8" s="38"/>
    </row>
    <row r="9" spans="1:20" ht="18.75" customHeight="1">
      <c r="A9" s="52" t="s">
        <v>250</v>
      </c>
      <c r="B9" s="39"/>
      <c r="C9" s="39"/>
    </row>
    <row r="10" spans="1:20" ht="2.25" customHeight="1">
      <c r="A10" s="52"/>
      <c r="B10" s="39"/>
      <c r="C10" s="39"/>
    </row>
    <row r="11" spans="1:20" ht="62.25" customHeight="1">
      <c r="A11" s="25"/>
      <c r="B11" s="144" t="s">
        <v>251</v>
      </c>
      <c r="C11" s="144"/>
      <c r="D11" s="144"/>
      <c r="E11" s="40" t="s">
        <v>252</v>
      </c>
      <c r="F11" s="189" t="s">
        <v>253</v>
      </c>
      <c r="G11" s="189"/>
      <c r="H11" s="189" t="s">
        <v>254</v>
      </c>
      <c r="I11" s="189"/>
      <c r="J11" s="189" t="s">
        <v>255</v>
      </c>
      <c r="K11" s="189"/>
      <c r="L11" s="189" t="s">
        <v>256</v>
      </c>
      <c r="M11" s="189"/>
      <c r="N11" s="189"/>
      <c r="O11" s="189"/>
      <c r="P11" s="21"/>
      <c r="Q11" s="40" t="s">
        <v>257</v>
      </c>
    </row>
    <row r="12" spans="1:20" ht="33" customHeight="1">
      <c r="A12" s="25" t="s">
        <v>258</v>
      </c>
      <c r="B12" s="143" t="s">
        <v>259</v>
      </c>
      <c r="C12" s="143"/>
      <c r="D12" s="143"/>
      <c r="E12" s="25">
        <v>4</v>
      </c>
      <c r="F12" s="196"/>
      <c r="G12" s="197"/>
      <c r="H12" s="41"/>
      <c r="I12" s="25" t="s">
        <v>260</v>
      </c>
      <c r="J12" s="41"/>
      <c r="K12" s="25" t="s">
        <v>261</v>
      </c>
      <c r="L12" s="169"/>
      <c r="M12" s="169"/>
      <c r="N12" s="169"/>
      <c r="O12" s="169"/>
      <c r="P12" s="53"/>
      <c r="Q12" s="42" t="str">
        <f>IF(H12="○",8,IF(J12="○",12,""))</f>
        <v/>
      </c>
    </row>
    <row r="13" spans="1:20" ht="35.25" customHeight="1">
      <c r="A13" s="25" t="s">
        <v>262</v>
      </c>
      <c r="B13" s="168" t="s">
        <v>263</v>
      </c>
      <c r="C13" s="168"/>
      <c r="D13" s="168"/>
      <c r="E13" s="25">
        <v>5</v>
      </c>
      <c r="F13" s="41"/>
      <c r="G13" s="21" t="s">
        <v>264</v>
      </c>
      <c r="H13" s="41"/>
      <c r="I13" s="21" t="s">
        <v>265</v>
      </c>
      <c r="J13" s="41"/>
      <c r="K13" s="21" t="s">
        <v>266</v>
      </c>
      <c r="L13" s="41"/>
      <c r="M13" s="177" t="s">
        <v>267</v>
      </c>
      <c r="N13" s="178"/>
      <c r="O13" s="179"/>
      <c r="P13" s="53"/>
      <c r="Q13" s="42" t="str">
        <f>IF(F13="○",5,IF(H13="○",10,IF(J13="○",15,IF(L13="○",25,""))))</f>
        <v/>
      </c>
      <c r="T13" s="33"/>
    </row>
    <row r="14" spans="1:20" ht="35.25" customHeight="1">
      <c r="A14" s="25" t="s">
        <v>268</v>
      </c>
      <c r="B14" s="143" t="s">
        <v>269</v>
      </c>
      <c r="C14" s="143"/>
      <c r="D14" s="143"/>
      <c r="E14" s="54">
        <v>5</v>
      </c>
      <c r="F14" s="55"/>
      <c r="G14" s="54" t="s">
        <v>270</v>
      </c>
      <c r="H14" s="55"/>
      <c r="I14" s="54" t="s">
        <v>271</v>
      </c>
      <c r="J14" s="55"/>
      <c r="K14" s="54" t="s">
        <v>272</v>
      </c>
      <c r="L14" s="55"/>
      <c r="M14" s="202" t="s">
        <v>273</v>
      </c>
      <c r="N14" s="203"/>
      <c r="O14" s="204"/>
      <c r="P14" s="53"/>
      <c r="Q14" s="56" t="str">
        <f>IF(F14="○",5,IF(H14="○",10,IF(J14="○",15,IF(L14="○",25,""))))</f>
        <v/>
      </c>
      <c r="T14" s="33"/>
    </row>
    <row r="15" spans="1:20" ht="27.75" customHeight="1">
      <c r="A15" s="173" t="s">
        <v>274</v>
      </c>
      <c r="B15" s="173"/>
      <c r="C15" s="173"/>
      <c r="D15" s="173"/>
      <c r="E15" s="174" t="s">
        <v>275</v>
      </c>
      <c r="F15" s="175"/>
      <c r="G15" s="175"/>
      <c r="H15" s="175"/>
      <c r="I15" s="175"/>
      <c r="J15" s="175"/>
      <c r="K15" s="175"/>
      <c r="L15" s="175"/>
      <c r="M15" s="175"/>
      <c r="N15" s="175"/>
      <c r="O15" s="175"/>
      <c r="P15" s="176"/>
      <c r="Q15" s="42" t="str">
        <f>IF(SUM(Q12:Q14)=0,"",SUM(Q12:Q14))</f>
        <v/>
      </c>
    </row>
    <row r="16" spans="1:20" ht="21" customHeight="1">
      <c r="B16" s="33" t="s">
        <v>276</v>
      </c>
      <c r="D16" s="33"/>
      <c r="Q16" s="57"/>
    </row>
    <row r="17" spans="1:32" ht="21" customHeight="1">
      <c r="B17" s="33"/>
      <c r="D17" s="33"/>
      <c r="Q17" s="57"/>
    </row>
    <row r="18" spans="1:32" ht="22.5" customHeight="1">
      <c r="A18" s="205" t="s">
        <v>277</v>
      </c>
      <c r="B18" s="205"/>
      <c r="C18" s="205"/>
      <c r="D18" s="205"/>
      <c r="E18" s="205"/>
      <c r="F18" s="205"/>
      <c r="G18" s="205"/>
      <c r="H18" s="205"/>
      <c r="I18" s="205"/>
      <c r="J18" s="205"/>
      <c r="K18" s="205"/>
      <c r="L18" s="205"/>
      <c r="M18" s="205"/>
      <c r="N18" s="205"/>
      <c r="O18" s="205"/>
      <c r="P18" s="205"/>
      <c r="Q18" s="205"/>
    </row>
    <row r="19" spans="1:32" ht="2.25" customHeight="1">
      <c r="A19" s="58"/>
      <c r="B19" s="58"/>
      <c r="C19" s="58"/>
      <c r="D19" s="58"/>
      <c r="E19" s="58"/>
      <c r="F19" s="58"/>
      <c r="G19" s="58"/>
      <c r="H19" s="58"/>
      <c r="I19" s="58"/>
      <c r="J19" s="58"/>
      <c r="K19" s="58"/>
      <c r="L19" s="58"/>
      <c r="M19" s="58"/>
      <c r="N19" s="58"/>
      <c r="O19" s="58"/>
      <c r="P19" s="58"/>
      <c r="Q19" s="58"/>
    </row>
    <row r="20" spans="1:32" ht="62.25" customHeight="1">
      <c r="A20" s="25"/>
      <c r="B20" s="144" t="s">
        <v>251</v>
      </c>
      <c r="C20" s="144"/>
      <c r="D20" s="144"/>
      <c r="E20" s="40" t="s">
        <v>252</v>
      </c>
      <c r="F20" s="189" t="s">
        <v>253</v>
      </c>
      <c r="G20" s="189"/>
      <c r="H20" s="189" t="s">
        <v>254</v>
      </c>
      <c r="I20" s="189"/>
      <c r="J20" s="189" t="s">
        <v>255</v>
      </c>
      <c r="K20" s="189"/>
      <c r="L20" s="189" t="s">
        <v>256</v>
      </c>
      <c r="M20" s="189"/>
      <c r="N20" s="189"/>
      <c r="O20" s="189"/>
      <c r="P20" s="21"/>
      <c r="Q20" s="40" t="s">
        <v>257</v>
      </c>
    </row>
    <row r="21" spans="1:32" ht="27" customHeight="1">
      <c r="A21" s="25" t="s">
        <v>278</v>
      </c>
      <c r="B21" s="168" t="s">
        <v>279</v>
      </c>
      <c r="C21" s="168"/>
      <c r="D21" s="168"/>
      <c r="E21" s="25">
        <v>2</v>
      </c>
      <c r="F21" s="41"/>
      <c r="G21" s="21" t="s">
        <v>280</v>
      </c>
      <c r="H21" s="41"/>
      <c r="I21" s="21">
        <v>3</v>
      </c>
      <c r="J21" s="41"/>
      <c r="K21" s="21">
        <v>4</v>
      </c>
      <c r="L21" s="41"/>
      <c r="M21" s="177" t="s">
        <v>281</v>
      </c>
      <c r="N21" s="178"/>
      <c r="O21" s="179"/>
      <c r="P21" s="59"/>
      <c r="Q21" s="42" t="str">
        <f>IF(F21="○",2,IF(H21="○",4,IF(J21="○",6,IF(L21="○",10,""))))</f>
        <v/>
      </c>
      <c r="T21" s="33"/>
    </row>
    <row r="22" spans="1:32" ht="27" customHeight="1">
      <c r="A22" s="25" t="s">
        <v>282</v>
      </c>
      <c r="B22" s="168" t="s">
        <v>283</v>
      </c>
      <c r="C22" s="168"/>
      <c r="D22" s="168"/>
      <c r="E22" s="25">
        <v>2</v>
      </c>
      <c r="F22" s="41"/>
      <c r="G22" s="21" t="s">
        <v>284</v>
      </c>
      <c r="H22" s="41"/>
      <c r="I22" s="21" t="s">
        <v>285</v>
      </c>
      <c r="J22" s="41"/>
      <c r="K22" s="21" t="s">
        <v>286</v>
      </c>
      <c r="L22" s="196"/>
      <c r="M22" s="198"/>
      <c r="N22" s="198"/>
      <c r="O22" s="197"/>
      <c r="P22" s="59"/>
      <c r="Q22" s="42" t="str">
        <f>IF(F22="○",2,IF(H22="○",4,IF(J22="○",6,"")))</f>
        <v/>
      </c>
      <c r="T22" s="33"/>
    </row>
    <row r="23" spans="1:32" ht="27" customHeight="1">
      <c r="A23" s="25" t="s">
        <v>282</v>
      </c>
      <c r="B23" s="168" t="s">
        <v>287</v>
      </c>
      <c r="C23" s="168"/>
      <c r="D23" s="168"/>
      <c r="E23" s="25">
        <v>6</v>
      </c>
      <c r="F23" s="41"/>
      <c r="G23" s="21" t="s">
        <v>288</v>
      </c>
      <c r="H23" s="196"/>
      <c r="I23" s="197"/>
      <c r="J23" s="196"/>
      <c r="K23" s="197"/>
      <c r="L23" s="196"/>
      <c r="M23" s="198"/>
      <c r="N23" s="198"/>
      <c r="O23" s="197"/>
      <c r="P23" s="60"/>
      <c r="Q23" s="42" t="str">
        <f>IF(F23="○",6,"")</f>
        <v/>
      </c>
      <c r="T23" s="33"/>
    </row>
    <row r="24" spans="1:32" ht="27" customHeight="1">
      <c r="A24" s="25" t="s">
        <v>289</v>
      </c>
      <c r="B24" s="168" t="s">
        <v>290</v>
      </c>
      <c r="C24" s="168"/>
      <c r="D24" s="168"/>
      <c r="E24" s="25">
        <v>2</v>
      </c>
      <c r="F24" s="41"/>
      <c r="G24" s="21" t="s">
        <v>291</v>
      </c>
      <c r="H24" s="41"/>
      <c r="I24" s="21" t="s">
        <v>292</v>
      </c>
      <c r="J24" s="196"/>
      <c r="K24" s="197"/>
      <c r="L24" s="41"/>
      <c r="M24" s="199" t="s">
        <v>293</v>
      </c>
      <c r="N24" s="200"/>
      <c r="O24" s="201"/>
      <c r="P24" s="59"/>
      <c r="Q24" s="42">
        <f>IF(F24="○",2,0)+IF(H24="○",4,0)+IF(L24="○",10,0)</f>
        <v>0</v>
      </c>
      <c r="T24" s="33"/>
    </row>
    <row r="25" spans="1:32" ht="27" customHeight="1">
      <c r="A25" s="25" t="s">
        <v>294</v>
      </c>
      <c r="B25" s="168" t="s">
        <v>295</v>
      </c>
      <c r="C25" s="168"/>
      <c r="D25" s="168"/>
      <c r="E25" s="25">
        <v>2</v>
      </c>
      <c r="F25" s="41"/>
      <c r="G25" s="49" t="s">
        <v>296</v>
      </c>
      <c r="H25" s="41"/>
      <c r="I25" s="49" t="s">
        <v>297</v>
      </c>
      <c r="J25" s="41"/>
      <c r="K25" s="49" t="s">
        <v>298</v>
      </c>
      <c r="L25" s="196"/>
      <c r="M25" s="198"/>
      <c r="N25" s="198"/>
      <c r="O25" s="197"/>
      <c r="P25" s="59"/>
      <c r="Q25" s="42">
        <f>IF(F25="○",2,0)+IF(H25="○",4,0)+IF(J25="○",6,0)</f>
        <v>0</v>
      </c>
      <c r="T25" s="33"/>
    </row>
    <row r="26" spans="1:32" ht="27" customHeight="1">
      <c r="A26" s="25" t="s">
        <v>299</v>
      </c>
      <c r="B26" s="168" t="s">
        <v>300</v>
      </c>
      <c r="C26" s="168"/>
      <c r="D26" s="168"/>
      <c r="E26" s="25">
        <v>15</v>
      </c>
      <c r="F26" s="41"/>
      <c r="G26" s="21" t="s">
        <v>301</v>
      </c>
      <c r="H26" s="196"/>
      <c r="I26" s="197"/>
      <c r="J26" s="196"/>
      <c r="K26" s="197"/>
      <c r="L26" s="196"/>
      <c r="M26" s="198"/>
      <c r="N26" s="198"/>
      <c r="O26" s="197"/>
      <c r="P26" s="59"/>
      <c r="Q26" s="42" t="str">
        <f>IF(F26="○",15,"")</f>
        <v/>
      </c>
      <c r="T26" s="33"/>
    </row>
    <row r="27" spans="1:32" ht="27" customHeight="1">
      <c r="A27" s="25" t="s">
        <v>302</v>
      </c>
      <c r="B27" s="168" t="s">
        <v>303</v>
      </c>
      <c r="C27" s="168"/>
      <c r="D27" s="168"/>
      <c r="E27" s="25">
        <v>4</v>
      </c>
      <c r="F27" s="196"/>
      <c r="G27" s="197"/>
      <c r="H27" s="196"/>
      <c r="I27" s="197"/>
      <c r="J27" s="41"/>
      <c r="K27" s="49" t="s">
        <v>304</v>
      </c>
      <c r="L27" s="41"/>
      <c r="M27" s="199" t="s">
        <v>305</v>
      </c>
      <c r="N27" s="200"/>
      <c r="O27" s="201"/>
      <c r="P27" s="59"/>
      <c r="Q27" s="42">
        <f>IF(J27="○",12,0)+IF(L27="○",20,0)</f>
        <v>0</v>
      </c>
      <c r="T27" s="33"/>
    </row>
    <row r="28" spans="1:32" ht="27" customHeight="1">
      <c r="A28" s="25" t="s">
        <v>306</v>
      </c>
      <c r="B28" s="168" t="s">
        <v>430</v>
      </c>
      <c r="C28" s="168"/>
      <c r="D28" s="168"/>
      <c r="E28" s="25">
        <v>20</v>
      </c>
      <c r="F28" s="41"/>
      <c r="G28" s="21" t="s">
        <v>307</v>
      </c>
      <c r="H28" s="196"/>
      <c r="I28" s="197"/>
      <c r="J28" s="196"/>
      <c r="K28" s="197"/>
      <c r="L28" s="196"/>
      <c r="M28" s="198"/>
      <c r="N28" s="198"/>
      <c r="O28" s="197"/>
      <c r="P28" s="59"/>
      <c r="Q28" s="42" t="str">
        <f>IF(F28="○",20,"")</f>
        <v/>
      </c>
      <c r="T28" s="33"/>
      <c r="AF28" s="28"/>
    </row>
    <row r="29" spans="1:32" ht="36" customHeight="1">
      <c r="A29" s="25" t="s">
        <v>308</v>
      </c>
      <c r="B29" s="168" t="s">
        <v>427</v>
      </c>
      <c r="C29" s="168"/>
      <c r="D29" s="168"/>
      <c r="E29" s="25">
        <v>1</v>
      </c>
      <c r="F29" s="50"/>
      <c r="G29" s="21" t="s">
        <v>309</v>
      </c>
      <c r="H29" s="50"/>
      <c r="I29" s="61" t="s">
        <v>310</v>
      </c>
      <c r="J29" s="50"/>
      <c r="K29" s="62" t="s">
        <v>311</v>
      </c>
      <c r="L29" s="196"/>
      <c r="M29" s="198"/>
      <c r="N29" s="198"/>
      <c r="O29" s="197"/>
      <c r="P29" s="59"/>
      <c r="Q29" s="42">
        <f>(F29*1)+(H29*2)+(J29*3)</f>
        <v>0</v>
      </c>
    </row>
    <row r="30" spans="1:32" ht="28.5" customHeight="1">
      <c r="A30" s="173" t="s">
        <v>274</v>
      </c>
      <c r="B30" s="173"/>
      <c r="C30" s="173"/>
      <c r="D30" s="173"/>
      <c r="E30" s="174" t="s">
        <v>312</v>
      </c>
      <c r="F30" s="175"/>
      <c r="G30" s="175"/>
      <c r="H30" s="175"/>
      <c r="I30" s="175"/>
      <c r="J30" s="175"/>
      <c r="K30" s="175"/>
      <c r="L30" s="175"/>
      <c r="M30" s="175"/>
      <c r="N30" s="175"/>
      <c r="O30" s="175"/>
      <c r="P30" s="176"/>
      <c r="Q30" s="42" t="str">
        <f>IF(SUM(Q21:Q29)=0,"",SUM(Q21:Q29))</f>
        <v/>
      </c>
    </row>
    <row r="31" spans="1:32" ht="20.25" customHeight="1">
      <c r="B31" s="33" t="s">
        <v>313</v>
      </c>
    </row>
    <row r="32" spans="1:32">
      <c r="B32" s="41"/>
      <c r="C32" s="33" t="s">
        <v>314</v>
      </c>
    </row>
    <row r="33" spans="2:17">
      <c r="B33" s="50"/>
      <c r="C33" s="33" t="s">
        <v>315</v>
      </c>
    </row>
    <row r="34" spans="2:17">
      <c r="B34" s="28"/>
      <c r="C34" s="33"/>
    </row>
    <row r="35" spans="2:17" ht="33" customHeight="1">
      <c r="B35" s="195" t="s">
        <v>466</v>
      </c>
      <c r="C35" s="195"/>
      <c r="D35" s="195"/>
      <c r="E35" s="195"/>
      <c r="F35" s="195"/>
      <c r="G35" s="195"/>
      <c r="H35" s="195"/>
      <c r="I35" s="195"/>
      <c r="J35" s="195"/>
      <c r="K35" s="195"/>
      <c r="L35" s="195"/>
      <c r="M35" s="195"/>
      <c r="N35" s="195"/>
      <c r="O35" s="195"/>
      <c r="P35" s="195"/>
      <c r="Q35" s="195"/>
    </row>
    <row r="36" spans="2:17">
      <c r="B36" s="28"/>
      <c r="C36" s="33"/>
    </row>
    <row r="37" spans="2:17">
      <c r="B37" s="28" t="s">
        <v>316</v>
      </c>
      <c r="C37" s="33"/>
    </row>
    <row r="38" spans="2:17">
      <c r="B38" s="28"/>
      <c r="C38" s="33"/>
    </row>
    <row r="39" spans="2:17">
      <c r="B39" s="28"/>
      <c r="C39" s="33"/>
    </row>
    <row r="40" spans="2:17">
      <c r="B40" s="28"/>
      <c r="C40" s="33"/>
    </row>
    <row r="41" spans="2:17">
      <c r="B41" s="28"/>
      <c r="C41" s="33"/>
    </row>
    <row r="42" spans="2:17">
      <c r="B42" s="31"/>
      <c r="C42" s="33"/>
    </row>
    <row r="43" spans="2:17">
      <c r="B43" s="31"/>
      <c r="C43" s="33"/>
    </row>
    <row r="44" spans="2:17">
      <c r="B44" s="31"/>
      <c r="C44" s="33"/>
    </row>
    <row r="45" spans="2:17">
      <c r="C45" s="33"/>
    </row>
    <row r="46" spans="2:17">
      <c r="C46" s="33"/>
    </row>
    <row r="47" spans="2:17">
      <c r="B47" s="31"/>
      <c r="C47" s="33"/>
    </row>
  </sheetData>
  <mergeCells count="57">
    <mergeCell ref="P1:Q1"/>
    <mergeCell ref="L2:Q2"/>
    <mergeCell ref="K3:K5"/>
    <mergeCell ref="L3:Q3"/>
    <mergeCell ref="L4:Q4"/>
    <mergeCell ref="L5:Q5"/>
    <mergeCell ref="B12:D12"/>
    <mergeCell ref="F12:G12"/>
    <mergeCell ref="L12:O12"/>
    <mergeCell ref="B13:D13"/>
    <mergeCell ref="M13:O13"/>
    <mergeCell ref="A7:Q7"/>
    <mergeCell ref="B11:D11"/>
    <mergeCell ref="F11:G11"/>
    <mergeCell ref="H11:I11"/>
    <mergeCell ref="J11:K11"/>
    <mergeCell ref="L11:O11"/>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B23:D23"/>
    <mergeCell ref="H23:I23"/>
    <mergeCell ref="J23:K23"/>
    <mergeCell ref="L23:O23"/>
    <mergeCell ref="L25:O25"/>
    <mergeCell ref="B24:D24"/>
    <mergeCell ref="J24:K24"/>
    <mergeCell ref="M24:O24"/>
    <mergeCell ref="B25:D25"/>
    <mergeCell ref="B27:D27"/>
    <mergeCell ref="F27:G27"/>
    <mergeCell ref="H27:I27"/>
    <mergeCell ref="M27:O27"/>
    <mergeCell ref="B26:D26"/>
    <mergeCell ref="H26:I26"/>
    <mergeCell ref="J26:K26"/>
    <mergeCell ref="L26:O26"/>
    <mergeCell ref="A30:D30"/>
    <mergeCell ref="E30:P30"/>
    <mergeCell ref="B35:Q35"/>
    <mergeCell ref="B28:D28"/>
    <mergeCell ref="H28:I28"/>
    <mergeCell ref="J28:K28"/>
    <mergeCell ref="L28:O28"/>
    <mergeCell ref="B29:D29"/>
    <mergeCell ref="L29:O29"/>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view="pageBreakPreview" topLeftCell="A32" zoomScaleNormal="100" zoomScaleSheetLayoutView="100" workbookViewId="0">
      <selection activeCell="D43" sqref="D43"/>
    </sheetView>
  </sheetViews>
  <sheetFormatPr defaultRowHeight="15.75"/>
  <cols>
    <col min="1" max="1" width="3.625" style="34" customWidth="1"/>
    <col min="2" max="2" width="4.6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7" width="3.625" style="34" customWidth="1"/>
    <col min="258" max="258" width="4.6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3" width="3.625" style="34" customWidth="1"/>
    <col min="514" max="514" width="4.6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69" width="3.625" style="34" customWidth="1"/>
    <col min="770" max="770" width="4.6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5" width="3.625" style="34" customWidth="1"/>
    <col min="1026" max="1026" width="4.6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1" width="3.625" style="34" customWidth="1"/>
    <col min="1282" max="1282" width="4.6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7" width="3.625" style="34" customWidth="1"/>
    <col min="1538" max="1538" width="4.6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3" width="3.625" style="34" customWidth="1"/>
    <col min="1794" max="1794" width="4.6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49" width="3.625" style="34" customWidth="1"/>
    <col min="2050" max="2050" width="4.6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5" width="3.625" style="34" customWidth="1"/>
    <col min="2306" max="2306" width="4.6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1" width="3.625" style="34" customWidth="1"/>
    <col min="2562" max="2562" width="4.6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7" width="3.625" style="34" customWidth="1"/>
    <col min="2818" max="2818" width="4.6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3" width="3.625" style="34" customWidth="1"/>
    <col min="3074" max="3074" width="4.6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29" width="3.625" style="34" customWidth="1"/>
    <col min="3330" max="3330" width="4.6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5" width="3.625" style="34" customWidth="1"/>
    <col min="3586" max="3586" width="4.6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1" width="3.625" style="34" customWidth="1"/>
    <col min="3842" max="3842" width="4.6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7" width="3.625" style="34" customWidth="1"/>
    <col min="4098" max="4098" width="4.6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3" width="3.625" style="34" customWidth="1"/>
    <col min="4354" max="4354" width="4.6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09" width="3.625" style="34" customWidth="1"/>
    <col min="4610" max="4610" width="4.6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5" width="3.625" style="34" customWidth="1"/>
    <col min="4866" max="4866" width="4.6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1" width="3.625" style="34" customWidth="1"/>
    <col min="5122" max="5122" width="4.6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7" width="3.625" style="34" customWidth="1"/>
    <col min="5378" max="5378" width="4.6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3" width="3.625" style="34" customWidth="1"/>
    <col min="5634" max="5634" width="4.6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89" width="3.625" style="34" customWidth="1"/>
    <col min="5890" max="5890" width="4.6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5" width="3.625" style="34" customWidth="1"/>
    <col min="6146" max="6146" width="4.6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1" width="3.625" style="34" customWidth="1"/>
    <col min="6402" max="6402" width="4.6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7" width="3.625" style="34" customWidth="1"/>
    <col min="6658" max="6658" width="4.6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3" width="3.625" style="34" customWidth="1"/>
    <col min="6914" max="6914" width="4.6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69" width="3.625" style="34" customWidth="1"/>
    <col min="7170" max="7170" width="4.6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5" width="3.625" style="34" customWidth="1"/>
    <col min="7426" max="7426" width="4.6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1" width="3.625" style="34" customWidth="1"/>
    <col min="7682" max="7682" width="4.6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7" width="3.625" style="34" customWidth="1"/>
    <col min="7938" max="7938" width="4.6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3" width="3.625" style="34" customWidth="1"/>
    <col min="8194" max="8194" width="4.6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49" width="3.625" style="34" customWidth="1"/>
    <col min="8450" max="8450" width="4.6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5" width="3.625" style="34" customWidth="1"/>
    <col min="8706" max="8706" width="4.6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1" width="3.625" style="34" customWidth="1"/>
    <col min="8962" max="8962" width="4.6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7" width="3.625" style="34" customWidth="1"/>
    <col min="9218" max="9218" width="4.6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3" width="3.625" style="34" customWidth="1"/>
    <col min="9474" max="9474" width="4.6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29" width="3.625" style="34" customWidth="1"/>
    <col min="9730" max="9730" width="4.6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5" width="3.625" style="34" customWidth="1"/>
    <col min="9986" max="9986" width="4.6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1" width="3.625" style="34" customWidth="1"/>
    <col min="10242" max="10242" width="4.6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7" width="3.625" style="34" customWidth="1"/>
    <col min="10498" max="10498" width="4.6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3" width="3.625" style="34" customWidth="1"/>
    <col min="10754" max="10754" width="4.6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09" width="3.625" style="34" customWidth="1"/>
    <col min="11010" max="11010" width="4.6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5" width="3.625" style="34" customWidth="1"/>
    <col min="11266" max="11266" width="4.6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1" width="3.625" style="34" customWidth="1"/>
    <col min="11522" max="11522" width="4.6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7" width="3.625" style="34" customWidth="1"/>
    <col min="11778" max="11778" width="4.6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3" width="3.625" style="34" customWidth="1"/>
    <col min="12034" max="12034" width="4.6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89" width="3.625" style="34" customWidth="1"/>
    <col min="12290" max="12290" width="4.6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5" width="3.625" style="34" customWidth="1"/>
    <col min="12546" max="12546" width="4.6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1" width="3.625" style="34" customWidth="1"/>
    <col min="12802" max="12802" width="4.6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7" width="3.625" style="34" customWidth="1"/>
    <col min="13058" max="13058" width="4.6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3" width="3.625" style="34" customWidth="1"/>
    <col min="13314" max="13314" width="4.6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69" width="3.625" style="34" customWidth="1"/>
    <col min="13570" max="13570" width="4.6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5" width="3.625" style="34" customWidth="1"/>
    <col min="13826" max="13826" width="4.6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1" width="3.625" style="34" customWidth="1"/>
    <col min="14082" max="14082" width="4.6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7" width="3.625" style="34" customWidth="1"/>
    <col min="14338" max="14338" width="4.6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3" width="3.625" style="34" customWidth="1"/>
    <col min="14594" max="14594" width="4.6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49" width="3.625" style="34" customWidth="1"/>
    <col min="14850" max="14850" width="4.6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5" width="3.625" style="34" customWidth="1"/>
    <col min="15106" max="15106" width="4.6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1" width="3.625" style="34" customWidth="1"/>
    <col min="15362" max="15362" width="4.6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7" width="3.625" style="34" customWidth="1"/>
    <col min="15618" max="15618" width="4.6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3" width="3.625" style="34" customWidth="1"/>
    <col min="15874" max="15874" width="4.6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29" width="3.625" style="34" customWidth="1"/>
    <col min="16130" max="16130" width="4.6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1.75" customHeight="1">
      <c r="A1" s="131" t="s">
        <v>455</v>
      </c>
      <c r="H1" s="34" t="s">
        <v>317</v>
      </c>
    </row>
    <row r="2" spans="1:8" ht="24" customHeight="1">
      <c r="A2" s="63"/>
      <c r="G2" s="25" t="s">
        <v>0</v>
      </c>
      <c r="H2" s="24">
        <f>山口大学様式1_治験計画の概要!F1</f>
        <v>0</v>
      </c>
    </row>
    <row r="3" spans="1:8" ht="9.9499999999999993" customHeight="1"/>
    <row r="4" spans="1:8" ht="24.95" customHeight="1">
      <c r="A4" s="227" t="s">
        <v>318</v>
      </c>
      <c r="B4" s="227"/>
      <c r="C4" s="227"/>
      <c r="D4" s="227"/>
      <c r="E4" s="227"/>
      <c r="F4" s="227"/>
      <c r="G4" s="227"/>
      <c r="H4" s="227"/>
    </row>
    <row r="5" spans="1:8" ht="13.7" customHeight="1">
      <c r="A5" s="64"/>
      <c r="B5" s="64"/>
      <c r="C5" s="64"/>
      <c r="D5" s="64"/>
      <c r="E5" s="64"/>
      <c r="F5" s="64"/>
      <c r="G5" s="64"/>
      <c r="H5" s="64" t="s">
        <v>319</v>
      </c>
    </row>
    <row r="6" spans="1:8" ht="30" customHeight="1">
      <c r="A6" s="221" t="s">
        <v>320</v>
      </c>
      <c r="B6" s="222"/>
      <c r="C6" s="223"/>
      <c r="D6" s="183" t="str">
        <f>山口大学様式1_治験計画の概要!$D$36</f>
        <v>○○科</v>
      </c>
      <c r="E6" s="184"/>
      <c r="F6" s="184"/>
      <c r="G6" s="184"/>
      <c r="H6" s="185"/>
    </row>
    <row r="7" spans="1:8" ht="30" customHeight="1">
      <c r="A7" s="221" t="s">
        <v>321</v>
      </c>
      <c r="B7" s="222"/>
      <c r="C7" s="223"/>
      <c r="D7" s="127" t="str">
        <f>山口大学様式1_治験計画の概要!$F$38</f>
        <v>教授</v>
      </c>
      <c r="E7" s="184" t="str">
        <f>山口大学様式1_治験計画の概要!$H$38</f>
        <v>山田　太郎</v>
      </c>
      <c r="F7" s="184"/>
      <c r="G7" s="184"/>
      <c r="H7" s="51"/>
    </row>
    <row r="8" spans="1:8" ht="30" customHeight="1">
      <c r="A8" s="221" t="s">
        <v>22</v>
      </c>
      <c r="B8" s="222"/>
      <c r="C8" s="223"/>
      <c r="D8" s="177">
        <f>山口大学様式1_治験計画の概要!$C$20</f>
        <v>0</v>
      </c>
      <c r="E8" s="178"/>
      <c r="F8" s="178"/>
      <c r="G8" s="178"/>
      <c r="H8" s="179"/>
    </row>
    <row r="9" spans="1:8" ht="30" customHeight="1">
      <c r="A9" s="221" t="s">
        <v>322</v>
      </c>
      <c r="B9" s="222"/>
      <c r="C9" s="223"/>
      <c r="D9" s="183">
        <f>山口大学様式1_治験計画の概要!$C$92</f>
        <v>0</v>
      </c>
      <c r="E9" s="184"/>
      <c r="F9" s="184"/>
      <c r="G9" s="184"/>
      <c r="H9" s="185"/>
    </row>
    <row r="10" spans="1:8" ht="30" customHeight="1">
      <c r="A10" s="224" t="s">
        <v>323</v>
      </c>
      <c r="B10" s="225"/>
      <c r="C10" s="226"/>
      <c r="D10" s="65" t="str">
        <f>山口大学様式1_治験計画の概要!$D$71</f>
        <v>年　　月　　日</v>
      </c>
      <c r="E10" s="66"/>
      <c r="F10" s="66"/>
      <c r="G10" s="66"/>
      <c r="H10" s="67"/>
    </row>
    <row r="11" spans="1:8" ht="30" customHeight="1">
      <c r="A11" s="221" t="s">
        <v>324</v>
      </c>
      <c r="B11" s="222"/>
      <c r="C11" s="223"/>
      <c r="D11" s="65" t="str">
        <f>山口大学様式1_治験計画の概要!$D$72</f>
        <v>年　　月　　日</v>
      </c>
      <c r="E11" s="66"/>
      <c r="F11" s="66"/>
      <c r="G11" s="66"/>
      <c r="H11" s="67"/>
    </row>
    <row r="12" spans="1:8" ht="12.95" customHeight="1">
      <c r="D12" s="68"/>
      <c r="E12" s="68"/>
      <c r="F12" s="68"/>
      <c r="G12" s="69"/>
      <c r="H12" s="69"/>
    </row>
    <row r="13" spans="1:8" ht="30" customHeight="1">
      <c r="A13" s="70" t="s">
        <v>325</v>
      </c>
    </row>
    <row r="14" spans="1:8" ht="27.75" customHeight="1">
      <c r="A14" s="71" t="s">
        <v>1</v>
      </c>
      <c r="B14" s="210" t="s">
        <v>326</v>
      </c>
      <c r="C14" s="211"/>
      <c r="D14" s="128" t="s">
        <v>327</v>
      </c>
      <c r="E14" s="218" t="s">
        <v>328</v>
      </c>
      <c r="F14" s="219"/>
      <c r="G14" s="220"/>
      <c r="H14" s="72" t="s">
        <v>329</v>
      </c>
    </row>
    <row r="15" spans="1:8" ht="27.75" customHeight="1">
      <c r="A15" s="207" t="s">
        <v>330</v>
      </c>
      <c r="B15" s="25" t="s">
        <v>331</v>
      </c>
      <c r="C15" s="51" t="s">
        <v>332</v>
      </c>
      <c r="D15" s="73" t="s">
        <v>440</v>
      </c>
      <c r="E15" s="74"/>
      <c r="F15" s="75"/>
      <c r="G15" s="76">
        <v>60000</v>
      </c>
      <c r="H15" s="24"/>
    </row>
    <row r="16" spans="1:8" ht="27.75" customHeight="1">
      <c r="A16" s="208"/>
      <c r="B16" s="25" t="s">
        <v>333</v>
      </c>
      <c r="C16" s="51" t="s">
        <v>334</v>
      </c>
      <c r="D16" s="77" t="s">
        <v>441</v>
      </c>
      <c r="E16" s="74"/>
      <c r="F16" s="75"/>
      <c r="G16" s="76">
        <v>60000</v>
      </c>
      <c r="H16" s="24"/>
    </row>
    <row r="17" spans="1:8" ht="27.75" customHeight="1">
      <c r="A17" s="208"/>
      <c r="B17" s="25" t="s">
        <v>442</v>
      </c>
      <c r="C17" s="51" t="s">
        <v>443</v>
      </c>
      <c r="D17" s="77" t="s">
        <v>444</v>
      </c>
      <c r="E17" s="74"/>
      <c r="F17" s="75"/>
      <c r="G17" s="76">
        <v>150000</v>
      </c>
      <c r="H17" s="24"/>
    </row>
    <row r="18" spans="1:8" ht="27.75" customHeight="1">
      <c r="A18" s="208"/>
      <c r="B18" s="25" t="s">
        <v>445</v>
      </c>
      <c r="C18" s="51" t="s">
        <v>446</v>
      </c>
      <c r="D18" s="77" t="s">
        <v>447</v>
      </c>
      <c r="E18" s="74"/>
      <c r="F18" s="75"/>
      <c r="G18" s="76">
        <v>156000</v>
      </c>
      <c r="H18" s="24"/>
    </row>
    <row r="19" spans="1:8" ht="27.75" customHeight="1">
      <c r="A19" s="208"/>
      <c r="B19" s="25" t="s">
        <v>340</v>
      </c>
      <c r="C19" s="51" t="s">
        <v>335</v>
      </c>
      <c r="D19" s="77" t="s">
        <v>336</v>
      </c>
      <c r="E19" s="74"/>
      <c r="F19" s="75"/>
      <c r="G19" s="76">
        <v>100000</v>
      </c>
      <c r="H19" s="24"/>
    </row>
    <row r="20" spans="1:8" ht="27.75" customHeight="1">
      <c r="A20" s="208"/>
      <c r="B20" s="25" t="s">
        <v>343</v>
      </c>
      <c r="C20" s="51" t="s">
        <v>338</v>
      </c>
      <c r="D20" s="73" t="s">
        <v>339</v>
      </c>
      <c r="E20" s="78" t="s">
        <v>135</v>
      </c>
      <c r="F20" s="79" t="str">
        <f>'山口大学様式4-6_治験薬管理費ポイント算出表－治験・医薬品－'!$Q$15</f>
        <v/>
      </c>
      <c r="G20" s="80" t="e">
        <f>$F$20*1000</f>
        <v>#VALUE!</v>
      </c>
      <c r="H20" s="24"/>
    </row>
    <row r="21" spans="1:8" ht="27.75" customHeight="1">
      <c r="A21" s="208"/>
      <c r="B21" s="25" t="s">
        <v>348</v>
      </c>
      <c r="C21" s="51" t="s">
        <v>341</v>
      </c>
      <c r="D21" s="77" t="s">
        <v>342</v>
      </c>
      <c r="E21" s="74"/>
      <c r="F21" s="81"/>
      <c r="G21" s="76">
        <v>0</v>
      </c>
      <c r="H21" s="82"/>
    </row>
    <row r="22" spans="1:8" ht="27.75" customHeight="1">
      <c r="A22" s="208"/>
      <c r="B22" s="186" t="s">
        <v>448</v>
      </c>
      <c r="C22" s="212" t="s">
        <v>344</v>
      </c>
      <c r="D22" s="83" t="s">
        <v>345</v>
      </c>
      <c r="E22" s="74"/>
      <c r="F22" s="81"/>
      <c r="G22" s="76">
        <v>40000</v>
      </c>
      <c r="H22" s="82"/>
    </row>
    <row r="23" spans="1:8" ht="27.75" customHeight="1">
      <c r="A23" s="208"/>
      <c r="B23" s="215"/>
      <c r="C23" s="213"/>
      <c r="D23" s="84" t="s">
        <v>346</v>
      </c>
      <c r="E23" s="78" t="s">
        <v>347</v>
      </c>
      <c r="F23" s="85">
        <f>山口大学様式1_治験計画の概要!F79</f>
        <v>0</v>
      </c>
      <c r="G23" s="80">
        <f>$F$23*6000</f>
        <v>0</v>
      </c>
      <c r="H23" s="82"/>
    </row>
    <row r="24" spans="1:8" ht="27.75" customHeight="1">
      <c r="A24" s="208"/>
      <c r="B24" s="187"/>
      <c r="C24" s="214"/>
      <c r="D24" s="84" t="s">
        <v>467</v>
      </c>
      <c r="E24" s="118"/>
      <c r="F24" s="140"/>
      <c r="G24" s="141"/>
      <c r="H24" s="82"/>
    </row>
    <row r="25" spans="1:8" ht="27.75" customHeight="1">
      <c r="A25" s="208"/>
      <c r="B25" s="186" t="s">
        <v>449</v>
      </c>
      <c r="C25" s="216" t="s">
        <v>460</v>
      </c>
      <c r="D25" s="84" t="s">
        <v>461</v>
      </c>
      <c r="E25" s="118"/>
      <c r="F25" s="140"/>
      <c r="G25" s="141"/>
      <c r="H25" s="82"/>
    </row>
    <row r="26" spans="1:8" ht="27.75" customHeight="1">
      <c r="A26" s="208"/>
      <c r="B26" s="187"/>
      <c r="C26" s="217"/>
      <c r="D26" s="84" t="s">
        <v>462</v>
      </c>
      <c r="E26" s="118"/>
      <c r="F26" s="140"/>
      <c r="G26" s="141"/>
      <c r="H26" s="82"/>
    </row>
    <row r="27" spans="1:8" ht="27.75" customHeight="1">
      <c r="A27" s="208"/>
      <c r="B27" s="19" t="s">
        <v>450</v>
      </c>
      <c r="C27" s="51" t="s">
        <v>349</v>
      </c>
      <c r="D27" s="77" t="s">
        <v>464</v>
      </c>
      <c r="E27" s="74"/>
      <c r="F27" s="75"/>
      <c r="G27" s="130" t="e">
        <f>SUM(G15:G26)*0.2</f>
        <v>#VALUE!</v>
      </c>
      <c r="H27" s="82"/>
    </row>
    <row r="28" spans="1:8" ht="34.5" customHeight="1">
      <c r="A28" s="208"/>
      <c r="B28" s="13" t="s">
        <v>463</v>
      </c>
      <c r="C28" s="132" t="s">
        <v>437</v>
      </c>
      <c r="D28" s="133" t="s">
        <v>438</v>
      </c>
      <c r="E28" s="134"/>
      <c r="F28" s="135"/>
      <c r="G28" s="136"/>
      <c r="H28" s="137" t="s">
        <v>439</v>
      </c>
    </row>
    <row r="29" spans="1:8" ht="27.75" customHeight="1">
      <c r="A29" s="209"/>
      <c r="B29" s="138" t="s">
        <v>350</v>
      </c>
      <c r="C29" s="139" t="s">
        <v>351</v>
      </c>
      <c r="D29" s="126" t="s">
        <v>465</v>
      </c>
      <c r="E29" s="134"/>
      <c r="F29" s="135"/>
      <c r="G29" s="136" t="e">
        <f>SUM(G15:G28)</f>
        <v>#VALUE!</v>
      </c>
      <c r="H29" s="16"/>
    </row>
    <row r="30" spans="1:8" ht="27.75" customHeight="1">
      <c r="A30" s="88" t="s">
        <v>352</v>
      </c>
      <c r="B30" s="86" t="s">
        <v>353</v>
      </c>
      <c r="C30" s="89" t="s">
        <v>352</v>
      </c>
      <c r="D30" s="77" t="s">
        <v>354</v>
      </c>
      <c r="E30" s="74"/>
      <c r="F30" s="75"/>
      <c r="G30" s="76" t="e">
        <f>ROUNDUP(G29*0.3,0)</f>
        <v>#VALUE!</v>
      </c>
      <c r="H30" s="90"/>
    </row>
    <row r="31" spans="1:8" ht="27.75" customHeight="1">
      <c r="A31" s="183" t="s">
        <v>355</v>
      </c>
      <c r="B31" s="184"/>
      <c r="C31" s="184"/>
      <c r="D31" s="62" t="s">
        <v>356</v>
      </c>
      <c r="E31" s="74"/>
      <c r="F31" s="75"/>
      <c r="G31" s="76" t="e">
        <f>G29+G30</f>
        <v>#VALUE!</v>
      </c>
      <c r="H31" s="24"/>
    </row>
    <row r="32" spans="1:8" ht="27.75" customHeight="1">
      <c r="A32" s="183" t="s">
        <v>357</v>
      </c>
      <c r="B32" s="184"/>
      <c r="C32" s="184"/>
      <c r="D32" s="91" t="s">
        <v>358</v>
      </c>
      <c r="E32" s="74"/>
      <c r="F32" s="75"/>
      <c r="G32" s="76" t="e">
        <f>ROUNDDOWN(G31*1.1,0)</f>
        <v>#VALUE!</v>
      </c>
      <c r="H32" s="24"/>
    </row>
    <row r="33" spans="1:8" ht="12.95" customHeight="1">
      <c r="D33" s="68"/>
      <c r="E33" s="68"/>
      <c r="F33" s="68"/>
      <c r="G33" s="69"/>
      <c r="H33" s="69"/>
    </row>
    <row r="34" spans="1:8" ht="30" customHeight="1">
      <c r="A34" s="70" t="s">
        <v>359</v>
      </c>
    </row>
    <row r="35" spans="1:8" ht="27.75" customHeight="1">
      <c r="A35" s="71" t="s">
        <v>1</v>
      </c>
      <c r="B35" s="210" t="s">
        <v>326</v>
      </c>
      <c r="C35" s="211"/>
      <c r="D35" s="128" t="s">
        <v>327</v>
      </c>
      <c r="E35" s="218" t="s">
        <v>328</v>
      </c>
      <c r="F35" s="219"/>
      <c r="G35" s="220"/>
      <c r="H35" s="72" t="s">
        <v>329</v>
      </c>
    </row>
    <row r="36" spans="1:8" ht="27.75" customHeight="1">
      <c r="A36" s="208" t="s">
        <v>330</v>
      </c>
      <c r="B36" s="25" t="s">
        <v>331</v>
      </c>
      <c r="C36" s="51" t="s">
        <v>334</v>
      </c>
      <c r="D36" s="77" t="s">
        <v>441</v>
      </c>
      <c r="E36" s="74"/>
      <c r="F36" s="75"/>
      <c r="G36" s="76">
        <v>60000</v>
      </c>
      <c r="H36" s="24"/>
    </row>
    <row r="37" spans="1:8" ht="27.75" customHeight="1">
      <c r="A37" s="208"/>
      <c r="B37" s="25" t="s">
        <v>451</v>
      </c>
      <c r="C37" s="51" t="s">
        <v>452</v>
      </c>
      <c r="D37" s="77" t="s">
        <v>441</v>
      </c>
      <c r="E37" s="74"/>
      <c r="F37" s="75"/>
      <c r="G37" s="76">
        <v>60000</v>
      </c>
      <c r="H37" s="24"/>
    </row>
    <row r="38" spans="1:8" ht="27.75" customHeight="1">
      <c r="A38" s="208"/>
      <c r="B38" s="25" t="s">
        <v>453</v>
      </c>
      <c r="C38" s="51" t="s">
        <v>446</v>
      </c>
      <c r="D38" s="77" t="s">
        <v>447</v>
      </c>
      <c r="E38" s="74"/>
      <c r="F38" s="75"/>
      <c r="G38" s="76">
        <v>156000</v>
      </c>
      <c r="H38" s="24"/>
    </row>
    <row r="39" spans="1:8" ht="27.75" customHeight="1">
      <c r="A39" s="208"/>
      <c r="B39" s="25" t="s">
        <v>337</v>
      </c>
      <c r="C39" s="51" t="s">
        <v>335</v>
      </c>
      <c r="D39" s="77" t="s">
        <v>336</v>
      </c>
      <c r="E39" s="74"/>
      <c r="F39" s="75"/>
      <c r="G39" s="76">
        <v>100000</v>
      </c>
      <c r="H39" s="24"/>
    </row>
    <row r="40" spans="1:8" ht="27.75" customHeight="1">
      <c r="A40" s="208"/>
      <c r="B40" s="25" t="s">
        <v>340</v>
      </c>
      <c r="C40" s="51" t="s">
        <v>338</v>
      </c>
      <c r="D40" s="73" t="s">
        <v>339</v>
      </c>
      <c r="E40" s="78" t="s">
        <v>135</v>
      </c>
      <c r="F40" s="79" t="str">
        <f>'山口大学様式4-6_治験薬管理費ポイント算出表－治験・医薬品－'!$Q$15</f>
        <v/>
      </c>
      <c r="G40" s="80" t="e">
        <f>$F$20*1000</f>
        <v>#VALUE!</v>
      </c>
      <c r="H40" s="24"/>
    </row>
    <row r="41" spans="1:8" ht="27.75" customHeight="1">
      <c r="A41" s="208"/>
      <c r="B41" s="25" t="s">
        <v>343</v>
      </c>
      <c r="C41" s="51" t="s">
        <v>341</v>
      </c>
      <c r="D41" s="77" t="s">
        <v>342</v>
      </c>
      <c r="E41" s="74"/>
      <c r="F41" s="75"/>
      <c r="G41" s="76">
        <v>0</v>
      </c>
      <c r="H41" s="82"/>
    </row>
    <row r="42" spans="1:8" ht="27.75" customHeight="1">
      <c r="A42" s="208"/>
      <c r="B42" s="186" t="s">
        <v>348</v>
      </c>
      <c r="C42" s="212" t="s">
        <v>344</v>
      </c>
      <c r="D42" s="83" t="s">
        <v>345</v>
      </c>
      <c r="E42" s="74"/>
      <c r="F42" s="75"/>
      <c r="G42" s="76">
        <v>40000</v>
      </c>
      <c r="H42" s="82"/>
    </row>
    <row r="43" spans="1:8" ht="27.75" customHeight="1">
      <c r="A43" s="208"/>
      <c r="B43" s="187"/>
      <c r="C43" s="214"/>
      <c r="D43" s="83" t="s">
        <v>468</v>
      </c>
      <c r="E43" s="74"/>
      <c r="F43" s="75"/>
      <c r="G43" s="76"/>
      <c r="H43" s="82"/>
    </row>
    <row r="44" spans="1:8" ht="27.75" customHeight="1">
      <c r="A44" s="208"/>
      <c r="B44" s="25" t="s">
        <v>454</v>
      </c>
      <c r="C44" s="51" t="s">
        <v>349</v>
      </c>
      <c r="D44" s="77" t="s">
        <v>457</v>
      </c>
      <c r="E44" s="74"/>
      <c r="F44" s="75"/>
      <c r="G44" s="76" t="e">
        <f>SUM(G36:G43)*0.2</f>
        <v>#VALUE!</v>
      </c>
      <c r="H44" s="82"/>
    </row>
    <row r="45" spans="1:8" ht="27.75" customHeight="1">
      <c r="A45" s="209"/>
      <c r="B45" s="86" t="s">
        <v>350</v>
      </c>
      <c r="C45" s="87" t="s">
        <v>351</v>
      </c>
      <c r="D45" s="77" t="s">
        <v>458</v>
      </c>
      <c r="E45" s="74"/>
      <c r="F45" s="75"/>
      <c r="G45" s="76" t="e">
        <f>SUM(G36:G44)</f>
        <v>#VALUE!</v>
      </c>
      <c r="H45" s="24"/>
    </row>
    <row r="46" spans="1:8" ht="27.75" customHeight="1">
      <c r="A46" s="88" t="s">
        <v>352</v>
      </c>
      <c r="B46" s="86" t="s">
        <v>353</v>
      </c>
      <c r="C46" s="89" t="s">
        <v>352</v>
      </c>
      <c r="D46" s="77" t="s">
        <v>354</v>
      </c>
      <c r="E46" s="74"/>
      <c r="F46" s="75"/>
      <c r="G46" s="76" t="e">
        <f>ROUNDUP(G45*0.3,0)</f>
        <v>#VALUE!</v>
      </c>
      <c r="H46" s="90"/>
    </row>
    <row r="47" spans="1:8" ht="27.75" customHeight="1">
      <c r="A47" s="183" t="s">
        <v>355</v>
      </c>
      <c r="B47" s="184"/>
      <c r="C47" s="184"/>
      <c r="D47" s="62" t="s">
        <v>356</v>
      </c>
      <c r="E47" s="74"/>
      <c r="F47" s="75"/>
      <c r="G47" s="76" t="e">
        <f>SUM(G45:G46)</f>
        <v>#VALUE!</v>
      </c>
      <c r="H47" s="24"/>
    </row>
    <row r="48" spans="1:8" ht="27.75" customHeight="1">
      <c r="A48" s="183" t="s">
        <v>357</v>
      </c>
      <c r="B48" s="184"/>
      <c r="C48" s="184"/>
      <c r="D48" s="91" t="s">
        <v>363</v>
      </c>
      <c r="E48" s="74"/>
      <c r="F48" s="75"/>
      <c r="G48" s="76" t="e">
        <f>ROUNDDOWN(G47*1.1,0)</f>
        <v>#VALUE!</v>
      </c>
      <c r="H48" s="24"/>
    </row>
    <row r="49" spans="1:1">
      <c r="A49" s="34" t="s">
        <v>364</v>
      </c>
    </row>
  </sheetData>
  <mergeCells count="27">
    <mergeCell ref="A8:C8"/>
    <mergeCell ref="D8:H8"/>
    <mergeCell ref="A4:H4"/>
    <mergeCell ref="A6:C6"/>
    <mergeCell ref="D6:H6"/>
    <mergeCell ref="A7:C7"/>
    <mergeCell ref="E7:G7"/>
    <mergeCell ref="E35:G35"/>
    <mergeCell ref="A36:A45"/>
    <mergeCell ref="A9:C9"/>
    <mergeCell ref="D9:H9"/>
    <mergeCell ref="A10:C10"/>
    <mergeCell ref="A11:C11"/>
    <mergeCell ref="B14:C14"/>
    <mergeCell ref="E14:G14"/>
    <mergeCell ref="A48:C48"/>
    <mergeCell ref="A47:C47"/>
    <mergeCell ref="A31:C31"/>
    <mergeCell ref="A15:A29"/>
    <mergeCell ref="A32:C32"/>
    <mergeCell ref="B35:C35"/>
    <mergeCell ref="C22:C24"/>
    <mergeCell ref="B22:B24"/>
    <mergeCell ref="B42:B43"/>
    <mergeCell ref="C42:C43"/>
    <mergeCell ref="B25:B26"/>
    <mergeCell ref="C25:C26"/>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rowBreaks count="1" manualBreakCount="1">
    <brk id="2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view="pageBreakPreview" topLeftCell="A38" zoomScaleNormal="100" zoomScaleSheetLayoutView="100" workbookViewId="0">
      <selection activeCell="D53" sqref="D53"/>
    </sheetView>
  </sheetViews>
  <sheetFormatPr defaultRowHeight="15.75"/>
  <cols>
    <col min="1" max="2" width="3.1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8" width="3.1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4" width="3.1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70" width="3.1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6" width="3.1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2" width="3.1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8" width="3.1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4" width="3.1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50" width="3.1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6" width="3.1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2" width="3.1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8" width="3.1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4" width="3.1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30" width="3.1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6" width="3.1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2" width="3.1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8" width="3.1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4" width="3.1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10" width="3.1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6" width="3.1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2" width="3.1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8" width="3.1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4" width="3.1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90" width="3.1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6" width="3.1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2" width="3.1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8" width="3.1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4" width="3.1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70" width="3.1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6" width="3.1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2" width="3.1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8" width="3.1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4" width="3.1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50" width="3.1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6" width="3.1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2" width="3.1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8" width="3.1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4" width="3.1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30" width="3.1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6" width="3.1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2" width="3.1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8" width="3.1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4" width="3.1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10" width="3.1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6" width="3.1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2" width="3.1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8" width="3.1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4" width="3.1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90" width="3.1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6" width="3.1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2" width="3.1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8" width="3.1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4" width="3.1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70" width="3.1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6" width="3.1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2" width="3.1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8" width="3.1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4" width="3.1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50" width="3.1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6" width="3.1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2" width="3.1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8" width="3.1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4" width="3.1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30" width="3.1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4" customHeight="1">
      <c r="A1" s="92" t="s">
        <v>456</v>
      </c>
      <c r="G1" s="25" t="s">
        <v>0</v>
      </c>
      <c r="H1" s="24">
        <f>山口大学様式1_治験計画の概要!F1</f>
        <v>0</v>
      </c>
    </row>
    <row r="2" spans="1:8" ht="9.9499999999999993" customHeight="1"/>
    <row r="3" spans="1:8" ht="30" customHeight="1">
      <c r="A3" s="70" t="s">
        <v>365</v>
      </c>
    </row>
    <row r="4" spans="1:8" ht="24.75" customHeight="1">
      <c r="A4" s="93" t="s">
        <v>1</v>
      </c>
      <c r="B4" s="236" t="s">
        <v>326</v>
      </c>
      <c r="C4" s="236"/>
      <c r="D4" s="72" t="s">
        <v>327</v>
      </c>
      <c r="E4" s="228" t="s">
        <v>328</v>
      </c>
      <c r="F4" s="229"/>
      <c r="G4" s="230"/>
      <c r="H4" s="72" t="s">
        <v>329</v>
      </c>
    </row>
    <row r="5" spans="1:8" ht="24.75" customHeight="1">
      <c r="A5" s="237" t="s">
        <v>330</v>
      </c>
      <c r="B5" s="25" t="s">
        <v>366</v>
      </c>
      <c r="C5" s="51" t="s">
        <v>367</v>
      </c>
      <c r="D5" s="82" t="s">
        <v>368</v>
      </c>
      <c r="E5" s="78" t="s">
        <v>369</v>
      </c>
      <c r="F5" s="85" t="str">
        <f>'山大様式4-1_研究経費ポイント表－治験・医薬品－'!R32</f>
        <v/>
      </c>
      <c r="G5" s="94" t="e">
        <f>$F$5*6000</f>
        <v>#VALUE!</v>
      </c>
      <c r="H5" s="24"/>
    </row>
    <row r="6" spans="1:8" ht="24.75" customHeight="1">
      <c r="A6" s="237"/>
      <c r="B6" s="25" t="s">
        <v>370</v>
      </c>
      <c r="C6" s="51" t="s">
        <v>371</v>
      </c>
      <c r="D6" s="82" t="s">
        <v>372</v>
      </c>
      <c r="E6" s="78" t="s">
        <v>135</v>
      </c>
      <c r="F6" s="85" t="str">
        <f>'山大様式4-1_研究経費ポイント表－治験・医薬品－'!R32</f>
        <v/>
      </c>
      <c r="G6" s="94" t="e">
        <f>F6*5000</f>
        <v>#VALUE!</v>
      </c>
      <c r="H6" s="24"/>
    </row>
    <row r="7" spans="1:8" ht="24.75" customHeight="1">
      <c r="A7" s="237"/>
      <c r="B7" s="25" t="s">
        <v>373</v>
      </c>
      <c r="C7" s="51" t="s">
        <v>374</v>
      </c>
      <c r="D7" s="82" t="s">
        <v>375</v>
      </c>
      <c r="E7" s="78" t="s">
        <v>369</v>
      </c>
      <c r="F7" s="85" t="str">
        <f>'山口大学様式4-6_治験薬管理費ポイント算出表－治験・医薬品－'!Q30</f>
        <v/>
      </c>
      <c r="G7" s="94" t="e">
        <f>F7*1000</f>
        <v>#VALUE!</v>
      </c>
      <c r="H7" s="24"/>
    </row>
    <row r="8" spans="1:8" ht="24.75" customHeight="1">
      <c r="A8" s="237"/>
      <c r="B8" s="24" t="s">
        <v>337</v>
      </c>
      <c r="C8" s="51" t="s">
        <v>349</v>
      </c>
      <c r="D8" s="24" t="s">
        <v>376</v>
      </c>
      <c r="E8" s="73"/>
      <c r="F8" s="95"/>
      <c r="G8" s="96" t="e">
        <f>SUM(G5:G7)*0.2</f>
        <v>#VALUE!</v>
      </c>
      <c r="H8" s="82"/>
    </row>
    <row r="9" spans="1:8" ht="24.75" customHeight="1">
      <c r="A9" s="237"/>
      <c r="B9" s="97" t="s">
        <v>377</v>
      </c>
      <c r="C9" s="98" t="s">
        <v>351</v>
      </c>
      <c r="D9" s="24" t="s">
        <v>378</v>
      </c>
      <c r="E9" s="73"/>
      <c r="F9" s="95"/>
      <c r="G9" s="96" t="e">
        <f>SUM(G5:G8)</f>
        <v>#VALUE!</v>
      </c>
      <c r="H9" s="24"/>
    </row>
    <row r="10" spans="1:8" ht="24.75" customHeight="1">
      <c r="A10" s="88" t="s">
        <v>352</v>
      </c>
      <c r="B10" s="97" t="s">
        <v>379</v>
      </c>
      <c r="C10" s="51" t="s">
        <v>352</v>
      </c>
      <c r="D10" s="77" t="s">
        <v>362</v>
      </c>
      <c r="E10" s="99"/>
      <c r="F10" s="100"/>
      <c r="G10" s="101" t="e">
        <f>ROUNDUP(G9*0.3,0)</f>
        <v>#VALUE!</v>
      </c>
      <c r="H10" s="51"/>
    </row>
    <row r="11" spans="1:8" ht="24.75" customHeight="1">
      <c r="A11" s="189" t="s">
        <v>380</v>
      </c>
      <c r="B11" s="209"/>
      <c r="C11" s="209"/>
      <c r="D11" s="91" t="s">
        <v>381</v>
      </c>
      <c r="E11" s="102"/>
      <c r="F11" s="103"/>
      <c r="G11" s="104" t="e">
        <f>SUM(G9:G10)</f>
        <v>#VALUE!</v>
      </c>
      <c r="H11" s="91"/>
    </row>
    <row r="12" spans="1:8" ht="24.75" customHeight="1">
      <c r="A12" s="189" t="s">
        <v>382</v>
      </c>
      <c r="B12" s="209"/>
      <c r="C12" s="209"/>
      <c r="D12" s="91" t="s">
        <v>383</v>
      </c>
      <c r="E12" s="102"/>
      <c r="F12" s="103"/>
      <c r="G12" s="104" t="e">
        <f>ROUNDDOWN(G11*1.1,0)</f>
        <v>#VALUE!</v>
      </c>
      <c r="H12" s="91"/>
    </row>
    <row r="13" spans="1:8" ht="12.75" customHeight="1">
      <c r="A13" s="105"/>
      <c r="B13" s="105"/>
      <c r="C13" s="105"/>
      <c r="G13" s="106"/>
    </row>
    <row r="14" spans="1:8" ht="30" customHeight="1">
      <c r="A14" s="70" t="s">
        <v>384</v>
      </c>
      <c r="D14" s="68"/>
      <c r="E14" s="68"/>
      <c r="F14" s="68"/>
      <c r="G14" s="69"/>
      <c r="H14" s="69"/>
    </row>
    <row r="15" spans="1:8" ht="26.25" customHeight="1">
      <c r="A15" s="180" t="s">
        <v>385</v>
      </c>
      <c r="B15" s="180"/>
      <c r="C15" s="180"/>
      <c r="D15" s="107" t="s">
        <v>81</v>
      </c>
      <c r="E15" s="238" t="s">
        <v>386</v>
      </c>
      <c r="F15" s="239"/>
      <c r="G15" s="240"/>
      <c r="H15" s="72" t="s">
        <v>329</v>
      </c>
    </row>
    <row r="16" spans="1:8" ht="26.25" customHeight="1">
      <c r="A16" s="221" t="s">
        <v>387</v>
      </c>
      <c r="B16" s="222"/>
      <c r="C16" s="223"/>
      <c r="D16" s="108">
        <f>山口大学様式1_治験計画の概要!E74</f>
        <v>0</v>
      </c>
      <c r="E16" s="109"/>
      <c r="F16" s="110"/>
      <c r="G16" s="111" t="e">
        <f>G12-(G17+G18)</f>
        <v>#VALUE!</v>
      </c>
      <c r="H16" s="112"/>
    </row>
    <row r="17" spans="1:8" ht="26.25" customHeight="1">
      <c r="A17" s="221" t="s">
        <v>388</v>
      </c>
      <c r="B17" s="222"/>
      <c r="C17" s="223"/>
      <c r="D17" s="108">
        <f>山口大学様式1_治験計画の概要!E75</f>
        <v>0</v>
      </c>
      <c r="E17" s="113"/>
      <c r="F17" s="114"/>
      <c r="G17" s="111" t="e">
        <f>ROUNDDOWN(G12*0.25,0)</f>
        <v>#VALUE!</v>
      </c>
      <c r="H17" s="112"/>
    </row>
    <row r="18" spans="1:8" ht="26.25" customHeight="1">
      <c r="A18" s="221" t="s">
        <v>84</v>
      </c>
      <c r="B18" s="222"/>
      <c r="C18" s="223"/>
      <c r="D18" s="108">
        <f>山口大学様式1_治験計画の概要!E76</f>
        <v>0</v>
      </c>
      <c r="E18" s="115"/>
      <c r="F18" s="116"/>
      <c r="G18" s="111" t="e">
        <f>ROUNDDOWN(G12*0.25,0)</f>
        <v>#VALUE!</v>
      </c>
      <c r="H18" s="112"/>
    </row>
    <row r="19" spans="1:8" ht="12.75" customHeight="1">
      <c r="A19" s="30"/>
      <c r="B19" s="30"/>
      <c r="C19" s="30"/>
      <c r="D19" s="68"/>
      <c r="E19" s="117"/>
      <c r="F19" s="117"/>
      <c r="G19" s="117"/>
      <c r="H19" s="117"/>
    </row>
    <row r="20" spans="1:8" ht="26.25" customHeight="1">
      <c r="A20" s="70" t="s">
        <v>389</v>
      </c>
    </row>
    <row r="21" spans="1:8" ht="24.75" customHeight="1">
      <c r="A21" s="93" t="s">
        <v>1</v>
      </c>
      <c r="B21" s="210" t="s">
        <v>326</v>
      </c>
      <c r="C21" s="211"/>
      <c r="D21" s="72" t="s">
        <v>327</v>
      </c>
      <c r="E21" s="228" t="s">
        <v>328</v>
      </c>
      <c r="F21" s="229"/>
      <c r="G21" s="230"/>
      <c r="H21" s="30"/>
    </row>
    <row r="22" spans="1:8" ht="24.75" customHeight="1">
      <c r="A22" s="231" t="s">
        <v>330</v>
      </c>
      <c r="B22" s="25" t="s">
        <v>366</v>
      </c>
      <c r="C22" s="51" t="s">
        <v>390</v>
      </c>
      <c r="D22" s="82" t="s">
        <v>391</v>
      </c>
      <c r="E22" s="118"/>
      <c r="F22" s="87"/>
      <c r="G22" s="119">
        <v>60000</v>
      </c>
    </row>
    <row r="23" spans="1:8" ht="24.75" customHeight="1">
      <c r="A23" s="232"/>
      <c r="B23" s="25" t="s">
        <v>392</v>
      </c>
      <c r="C23" s="51" t="s">
        <v>349</v>
      </c>
      <c r="D23" s="24" t="s">
        <v>393</v>
      </c>
      <c r="E23" s="73"/>
      <c r="F23" s="95"/>
      <c r="G23" s="119">
        <f>G22*0.2</f>
        <v>12000</v>
      </c>
      <c r="H23" s="69"/>
    </row>
    <row r="24" spans="1:8" ht="24.75" customHeight="1">
      <c r="A24" s="233"/>
      <c r="B24" s="86" t="s">
        <v>394</v>
      </c>
      <c r="C24" s="82" t="s">
        <v>351</v>
      </c>
      <c r="D24" s="24" t="s">
        <v>395</v>
      </c>
      <c r="E24" s="73"/>
      <c r="F24" s="95"/>
      <c r="G24" s="119">
        <f>SUM(G22:G23)</f>
        <v>72000</v>
      </c>
    </row>
    <row r="25" spans="1:8" ht="24.75" customHeight="1">
      <c r="A25" s="88" t="s">
        <v>352</v>
      </c>
      <c r="B25" s="86" t="s">
        <v>353</v>
      </c>
      <c r="C25" s="51" t="s">
        <v>352</v>
      </c>
      <c r="D25" s="120" t="s">
        <v>362</v>
      </c>
      <c r="E25" s="73"/>
      <c r="F25" s="95"/>
      <c r="G25" s="119">
        <f>G24*0.3</f>
        <v>21600</v>
      </c>
    </row>
    <row r="26" spans="1:8" ht="24.75" customHeight="1">
      <c r="A26" s="177" t="s">
        <v>380</v>
      </c>
      <c r="B26" s="178"/>
      <c r="C26" s="179"/>
      <c r="D26" s="91" t="s">
        <v>396</v>
      </c>
      <c r="E26" s="73"/>
      <c r="F26" s="95"/>
      <c r="G26" s="121">
        <f>SUM(G24:G25)</f>
        <v>93600</v>
      </c>
    </row>
    <row r="27" spans="1:8" ht="24.75" customHeight="1">
      <c r="A27" s="177" t="s">
        <v>382</v>
      </c>
      <c r="B27" s="178"/>
      <c r="C27" s="179"/>
      <c r="D27" s="91" t="s">
        <v>383</v>
      </c>
      <c r="E27" s="73"/>
      <c r="F27" s="95"/>
      <c r="G27" s="121">
        <f>ROUNDDOWN(G26*1.1,0)</f>
        <v>102960</v>
      </c>
    </row>
    <row r="28" spans="1:8" ht="15" customHeight="1">
      <c r="A28" s="105"/>
      <c r="B28" s="105"/>
      <c r="C28" s="105"/>
      <c r="G28" s="122"/>
    </row>
    <row r="29" spans="1:8" ht="26.25" customHeight="1">
      <c r="A29" s="70" t="s">
        <v>397</v>
      </c>
    </row>
    <row r="30" spans="1:8" ht="24.75" customHeight="1">
      <c r="A30" s="93" t="s">
        <v>1</v>
      </c>
      <c r="B30" s="210" t="s">
        <v>326</v>
      </c>
      <c r="C30" s="211"/>
      <c r="D30" s="72" t="s">
        <v>327</v>
      </c>
      <c r="E30" s="228" t="s">
        <v>328</v>
      </c>
      <c r="F30" s="229"/>
      <c r="G30" s="230"/>
      <c r="H30" s="30"/>
    </row>
    <row r="31" spans="1:8" ht="24.75" customHeight="1">
      <c r="A31" s="231" t="s">
        <v>330</v>
      </c>
      <c r="B31" s="25" t="s">
        <v>360</v>
      </c>
      <c r="C31" s="51" t="s">
        <v>390</v>
      </c>
      <c r="D31" s="82" t="s">
        <v>398</v>
      </c>
      <c r="E31" s="118"/>
      <c r="F31" s="87"/>
      <c r="G31" s="119">
        <v>24000</v>
      </c>
    </row>
    <row r="32" spans="1:8" ht="24.75" customHeight="1">
      <c r="A32" s="232"/>
      <c r="B32" s="25" t="s">
        <v>392</v>
      </c>
      <c r="C32" s="51" t="s">
        <v>349</v>
      </c>
      <c r="D32" s="24" t="s">
        <v>399</v>
      </c>
      <c r="E32" s="73"/>
      <c r="F32" s="95"/>
      <c r="G32" s="119">
        <f>G31*0.2</f>
        <v>4800</v>
      </c>
      <c r="H32" s="69"/>
    </row>
    <row r="33" spans="1:8" ht="24.75" customHeight="1">
      <c r="A33" s="233"/>
      <c r="B33" s="86" t="s">
        <v>377</v>
      </c>
      <c r="C33" s="82" t="s">
        <v>351</v>
      </c>
      <c r="D33" s="24" t="s">
        <v>400</v>
      </c>
      <c r="E33" s="73"/>
      <c r="F33" s="95"/>
      <c r="G33" s="119">
        <f>SUM(G31:G32)</f>
        <v>28800</v>
      </c>
    </row>
    <row r="34" spans="1:8" ht="24.75" customHeight="1">
      <c r="A34" s="88" t="s">
        <v>352</v>
      </c>
      <c r="B34" s="86" t="s">
        <v>401</v>
      </c>
      <c r="C34" s="51" t="s">
        <v>352</v>
      </c>
      <c r="D34" s="120" t="s">
        <v>402</v>
      </c>
      <c r="E34" s="73"/>
      <c r="F34" s="95"/>
      <c r="G34" s="119">
        <f>G33*0.3</f>
        <v>8640</v>
      </c>
    </row>
    <row r="35" spans="1:8" ht="24.75" customHeight="1">
      <c r="A35" s="177" t="s">
        <v>380</v>
      </c>
      <c r="B35" s="178"/>
      <c r="C35" s="179"/>
      <c r="D35" s="91" t="s">
        <v>396</v>
      </c>
      <c r="E35" s="73"/>
      <c r="F35" s="95"/>
      <c r="G35" s="121">
        <f>SUM(G33:G34)</f>
        <v>37440</v>
      </c>
    </row>
    <row r="36" spans="1:8" ht="24.75" customHeight="1">
      <c r="A36" s="177" t="s">
        <v>382</v>
      </c>
      <c r="B36" s="178"/>
      <c r="C36" s="179"/>
      <c r="D36" s="91" t="s">
        <v>403</v>
      </c>
      <c r="E36" s="73"/>
      <c r="F36" s="95"/>
      <c r="G36" s="121">
        <f>ROUNDDOWN(G35*1.1,0)</f>
        <v>41184</v>
      </c>
    </row>
    <row r="37" spans="1:8" ht="12.75" customHeight="1">
      <c r="A37" s="30"/>
      <c r="B37" s="30"/>
      <c r="C37" s="30"/>
      <c r="D37" s="68"/>
      <c r="E37" s="117"/>
      <c r="F37" s="117"/>
      <c r="G37" s="117"/>
      <c r="H37" s="117"/>
    </row>
    <row r="38" spans="1:8" ht="26.25" customHeight="1">
      <c r="A38" s="70" t="s">
        <v>404</v>
      </c>
    </row>
    <row r="39" spans="1:8" ht="26.25" customHeight="1">
      <c r="A39" s="34" t="s">
        <v>405</v>
      </c>
    </row>
    <row r="40" spans="1:8" ht="26.25" customHeight="1">
      <c r="A40" s="123" t="s">
        <v>1</v>
      </c>
      <c r="B40" s="210" t="s">
        <v>326</v>
      </c>
      <c r="C40" s="211"/>
      <c r="D40" s="72" t="s">
        <v>327</v>
      </c>
      <c r="E40" s="228" t="s">
        <v>328</v>
      </c>
      <c r="F40" s="229"/>
      <c r="G40" s="230"/>
      <c r="H40" s="30"/>
    </row>
    <row r="41" spans="1:8" ht="26.25" customHeight="1">
      <c r="A41" s="231" t="s">
        <v>330</v>
      </c>
      <c r="B41" s="25" t="s">
        <v>366</v>
      </c>
      <c r="C41" s="51" t="s">
        <v>406</v>
      </c>
      <c r="D41" s="82" t="s">
        <v>407</v>
      </c>
      <c r="E41" s="118"/>
      <c r="F41" s="87"/>
      <c r="G41" s="121">
        <v>7000</v>
      </c>
    </row>
    <row r="42" spans="1:8" ht="26.25" customHeight="1">
      <c r="A42" s="232"/>
      <c r="B42" s="25" t="s">
        <v>361</v>
      </c>
      <c r="C42" s="51" t="s">
        <v>349</v>
      </c>
      <c r="D42" s="24" t="s">
        <v>408</v>
      </c>
      <c r="E42" s="73"/>
      <c r="F42" s="95"/>
      <c r="G42" s="119">
        <f>G41*0.2</f>
        <v>1400</v>
      </c>
      <c r="H42" s="69"/>
    </row>
    <row r="43" spans="1:8" ht="26.25" customHeight="1">
      <c r="A43" s="233"/>
      <c r="B43" s="86" t="s">
        <v>409</v>
      </c>
      <c r="C43" s="82" t="s">
        <v>351</v>
      </c>
      <c r="D43" s="24" t="s">
        <v>395</v>
      </c>
      <c r="E43" s="73"/>
      <c r="F43" s="95"/>
      <c r="G43" s="119">
        <f>SUM(G41:G42)</f>
        <v>8400</v>
      </c>
    </row>
    <row r="44" spans="1:8" ht="26.25" customHeight="1">
      <c r="A44" s="88" t="s">
        <v>352</v>
      </c>
      <c r="B44" s="86" t="s">
        <v>410</v>
      </c>
      <c r="C44" s="51" t="s">
        <v>352</v>
      </c>
      <c r="D44" s="120" t="s">
        <v>411</v>
      </c>
      <c r="E44" s="73"/>
      <c r="F44" s="95"/>
      <c r="G44" s="119">
        <f>G43*0.3</f>
        <v>2520</v>
      </c>
    </row>
    <row r="45" spans="1:8" ht="26.25" customHeight="1">
      <c r="A45" s="177" t="s">
        <v>380</v>
      </c>
      <c r="B45" s="178"/>
      <c r="C45" s="179"/>
      <c r="D45" s="91" t="s">
        <v>396</v>
      </c>
      <c r="E45" s="73"/>
      <c r="F45" s="95"/>
      <c r="G45" s="121">
        <f>SUM(G43:G44)</f>
        <v>10920</v>
      </c>
    </row>
    <row r="46" spans="1:8" ht="26.25" customHeight="1">
      <c r="A46" s="177" t="s">
        <v>382</v>
      </c>
      <c r="B46" s="178"/>
      <c r="C46" s="179"/>
      <c r="D46" s="91" t="s">
        <v>403</v>
      </c>
      <c r="E46" s="73"/>
      <c r="F46" s="95"/>
      <c r="G46" s="121">
        <f>ROUNDDOWN(G45*1.1,0)</f>
        <v>12012</v>
      </c>
    </row>
    <row r="47" spans="1:8" ht="13.5" customHeight="1">
      <c r="A47" s="105"/>
      <c r="B47" s="105"/>
      <c r="C47" s="105"/>
      <c r="G47" s="122"/>
    </row>
    <row r="48" spans="1:8" ht="26.25" customHeight="1">
      <c r="A48" s="70" t="s">
        <v>412</v>
      </c>
      <c r="B48" s="105"/>
      <c r="C48" s="105"/>
      <c r="G48" s="122"/>
    </row>
    <row r="49" spans="1:8" ht="26.25" customHeight="1">
      <c r="A49" s="34" t="s">
        <v>413</v>
      </c>
      <c r="B49" s="105"/>
      <c r="C49" s="105"/>
      <c r="G49" s="122"/>
    </row>
    <row r="50" spans="1:8" ht="31.5" customHeight="1">
      <c r="A50" s="71" t="s">
        <v>1</v>
      </c>
      <c r="B50" s="210" t="s">
        <v>326</v>
      </c>
      <c r="C50" s="211"/>
      <c r="D50" s="72" t="s">
        <v>327</v>
      </c>
      <c r="E50" s="234"/>
      <c r="F50" s="235"/>
      <c r="G50" s="235"/>
      <c r="H50" s="30"/>
    </row>
    <row r="51" spans="1:8" ht="27.95" customHeight="1">
      <c r="A51" s="207" t="s">
        <v>330</v>
      </c>
      <c r="B51" s="25" t="s">
        <v>366</v>
      </c>
      <c r="C51" s="24" t="s">
        <v>414</v>
      </c>
      <c r="D51" s="21" t="s">
        <v>415</v>
      </c>
      <c r="E51" s="124"/>
      <c r="F51" s="69"/>
      <c r="G51" s="122"/>
    </row>
    <row r="52" spans="1:8" ht="27.95" customHeight="1">
      <c r="A52" s="208"/>
      <c r="B52" s="25" t="s">
        <v>370</v>
      </c>
      <c r="C52" s="125" t="s">
        <v>416</v>
      </c>
      <c r="D52" s="21" t="s">
        <v>417</v>
      </c>
      <c r="G52" s="106"/>
      <c r="H52" s="69"/>
    </row>
    <row r="53" spans="1:8" ht="33.75" customHeight="1">
      <c r="A53" s="208"/>
      <c r="B53" s="25" t="s">
        <v>418</v>
      </c>
      <c r="C53" s="82" t="s">
        <v>419</v>
      </c>
      <c r="D53" s="21" t="s">
        <v>469</v>
      </c>
      <c r="G53" s="106"/>
    </row>
    <row r="54" spans="1:8" ht="27.95" customHeight="1">
      <c r="A54" s="209"/>
      <c r="B54" s="25" t="s">
        <v>420</v>
      </c>
      <c r="C54" s="62" t="s">
        <v>421</v>
      </c>
      <c r="D54" s="21" t="s">
        <v>422</v>
      </c>
      <c r="G54" s="106"/>
    </row>
    <row r="55" spans="1:8" ht="18.75" customHeight="1">
      <c r="A55" s="33" t="s">
        <v>423</v>
      </c>
      <c r="B55" s="105"/>
      <c r="C55" s="105"/>
      <c r="G55" s="106"/>
    </row>
    <row r="56" spans="1:8" ht="18.75" customHeight="1">
      <c r="A56" s="34" t="s">
        <v>364</v>
      </c>
    </row>
  </sheetData>
  <mergeCells count="28">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 ref="E30:G30"/>
    <mergeCell ref="A31:A33"/>
    <mergeCell ref="B50:C50"/>
    <mergeCell ref="E50:G50"/>
    <mergeCell ref="A51:A54"/>
    <mergeCell ref="A36:C36"/>
    <mergeCell ref="B40:C40"/>
    <mergeCell ref="E40:G40"/>
    <mergeCell ref="A41:A43"/>
    <mergeCell ref="A45:C45"/>
    <mergeCell ref="A46:C46"/>
    <mergeCell ref="A35:C35"/>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山口大学様式1_治験計画の概要</vt:lpstr>
      <vt:lpstr>山大様式4-1_研究経費ポイント表－治験・医薬品－</vt:lpstr>
      <vt:lpstr>山口大学様式4-6_治験薬管理費ポイント算出表－治験・医薬品－</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'山口大学様式4-6_治験薬管理費ポイント算出表－治験・医薬品－'!Print_Area</vt:lpstr>
      <vt:lpstr>'山口大学様式6_研究経費算定内訳書＜契約単位＞'!Print_Area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2026-01-26T03:55:37Z</dcterms:modified>
</cp:coreProperties>
</file>